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300" activeTab="2"/>
  </bookViews>
  <sheets>
    <sheet name="2019" sheetId="4" r:id="rId1"/>
    <sheet name="2020" sheetId="7" r:id="rId2"/>
    <sheet name="2021" sheetId="9" r:id="rId3"/>
  </sheets>
  <definedNames>
    <definedName name="_xlnm.Print_Area" localSheetId="0">'2019'!$E$23</definedName>
    <definedName name="_xlnm.Print_Area" localSheetId="1">'2020'!$C$21</definedName>
    <definedName name="_xlnm.Print_Area" localSheetId="2">'2021'!$C$21</definedName>
  </definedNames>
  <calcPr calcId="162913"/>
</workbook>
</file>

<file path=xl/calcChain.xml><?xml version="1.0" encoding="utf-8"?>
<calcChain xmlns="http://schemas.openxmlformats.org/spreadsheetml/2006/main">
  <c r="AA7" i="4" l="1"/>
  <c r="Y7" i="4"/>
  <c r="W7" i="4"/>
  <c r="D7" i="4"/>
  <c r="S7" i="4" l="1"/>
  <c r="Q7" i="4"/>
  <c r="O7" i="4"/>
  <c r="M7" i="4"/>
  <c r="K7" i="4"/>
  <c r="I7" i="4"/>
  <c r="G7" i="4"/>
  <c r="E7" i="4"/>
  <c r="T18" i="9" l="1"/>
  <c r="T17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C7" i="9"/>
  <c r="AB7" i="9"/>
  <c r="AC6" i="9"/>
  <c r="AB6" i="9"/>
  <c r="AC5" i="9"/>
  <c r="AB5" i="9"/>
  <c r="T17" i="7"/>
  <c r="T1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AC7" i="7"/>
  <c r="AB7" i="7"/>
  <c r="AC6" i="7"/>
  <c r="AB6" i="7"/>
  <c r="AC5" i="7"/>
  <c r="AB5" i="7"/>
  <c r="T18" i="4"/>
  <c r="T17" i="4"/>
  <c r="AC5" i="4"/>
  <c r="AC6" i="4"/>
  <c r="AC7" i="4"/>
  <c r="AB6" i="4"/>
  <c r="AB7" i="4"/>
  <c r="AB5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D8" i="4"/>
  <c r="E8" i="4"/>
  <c r="AC8" i="4" l="1"/>
  <c r="AB8" i="4"/>
  <c r="AC8" i="7"/>
  <c r="AB8" i="7"/>
  <c r="AC8" i="9"/>
  <c r="AB8" i="9"/>
</calcChain>
</file>

<file path=xl/sharedStrings.xml><?xml version="1.0" encoding="utf-8"?>
<sst xmlns="http://schemas.openxmlformats.org/spreadsheetml/2006/main" count="210" uniqueCount="32">
  <si>
    <t>№ п/п</t>
  </si>
  <si>
    <t>Показатель</t>
  </si>
  <si>
    <t>Продавец</t>
  </si>
  <si>
    <t>ГП АО "Вилюйская ГЭС-3"</t>
  </si>
  <si>
    <t>ГП ПАО "Якутскэнерго"</t>
  </si>
  <si>
    <t>ПАО "ФСК ЕЭС"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</si>
  <si>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</si>
  <si>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</si>
  <si>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</si>
  <si>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</si>
  <si>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</si>
  <si>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</si>
  <si>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</si>
  <si>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</si>
  <si>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</si>
  <si>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</si>
  <si>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</si>
  <si>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</si>
  <si>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</si>
  <si>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тыс.кВтч</t>
  </si>
  <si>
    <t>тыс.руб.</t>
  </si>
  <si>
    <t>Закупка электрической энергии для компенсации потерь в сетях и ее стоимость</t>
  </si>
  <si>
    <t>Технологический расход электрической энергии (потери) в электрических сетях</t>
  </si>
  <si>
    <t>УТВЕРЖДЕНО</t>
  </si>
  <si>
    <t>Приказ Федеральной антимонопольной службы</t>
  </si>
  <si>
    <t>от 25 декабря 2018 года № 1859/18-ДСП</t>
  </si>
  <si>
    <t>Организация</t>
  </si>
  <si>
    <t>ООО "ЯЭСК"</t>
  </si>
  <si>
    <t>Потери в электрической сети. млн.кВтч</t>
  </si>
  <si>
    <t>Потери мощности в сети. МВт</t>
  </si>
  <si>
    <t>от 28 ноября 2019 № 1567/19-ДСП</t>
  </si>
  <si>
    <t>от 26 ноября 2020 № 1164/20-ДСП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</si>
</sst>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33">
    <xf numFmtId="0" fontId="0" fillId="0" borderId="0" xfId="0"/>
    <xf numFmtId="2" fontId="3" fillId="3" borderId="0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left" vertical="center" wrapText="1"/>
    </xf>
    <xf numFmtId="2" fontId="1" fillId="3" borderId="1" xfId="1" applyNumberFormat="1" applyFont="1" applyFill="1" applyBorder="1" applyAlignment="1">
      <alignment horizontal="left" vertical="center"/>
    </xf>
    <xf numFmtId="0" fontId="3" fillId="3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/>
    </xf>
    <xf numFmtId="2" fontId="7" fillId="3" borderId="0" xfId="1" applyNumberFormat="1" applyFont="1" applyFill="1" applyBorder="1" applyAlignment="1">
      <alignment horizontal="left" vertical="center"/>
    </xf>
    <xf numFmtId="2" fontId="4" fillId="3" borderId="0" xfId="1" applyNumberFormat="1" applyFont="1" applyFill="1" applyBorder="1" applyAlignment="1">
      <alignment horizontal="left" vertical="center"/>
    </xf>
    <xf numFmtId="2" fontId="4" fillId="3" borderId="0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vertical="center"/>
    </xf>
    <xf numFmtId="2" fontId="4" fillId="2" borderId="1" xfId="1" applyNumberFormat="1" applyFont="1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/>
    </xf>
    <xf numFmtId="4" fontId="3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4" fontId="1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/>
    </xf>
    <xf numFmtId="4" fontId="6" fillId="3" borderId="1" xfId="1" applyNumberFormat="1" applyFont="1" applyFill="1" applyBorder="1" applyAlignment="1">
      <alignment horizontal="center"/>
    </xf>
    <xf numFmtId="4" fontId="1" fillId="3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7" fillId="2" borderId="4" xfId="1" applyNumberFormat="1" applyFont="1" applyFill="1" applyBorder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C19"/>
  <sheetViews>
    <sheetView topLeftCell="B1" zoomScale="90" zoomScaleNormal="90" workbookViewId="0">
      <selection activeCell="Z6" sqref="Z6"/>
    </sheetView>
  </sheetViews>
  <sheetFormatPr defaultRowHeight="15" x14ac:dyDescent="0.25"/>
  <cols>
    <col min="1" max="2" width="9.140625" style="1"/>
    <col min="3" max="3" width="24" style="1" customWidth="1"/>
    <col min="4" max="4" width="9.7109375" style="1" bestFit="1" customWidth="1"/>
    <col min="5" max="5" width="11.28515625" style="1" customWidth="1"/>
    <col min="6" max="6" width="9.7109375" style="1" bestFit="1" customWidth="1"/>
    <col min="7" max="7" width="10" style="1" customWidth="1"/>
    <col min="8" max="8" width="9.7109375" style="1" bestFit="1" customWidth="1"/>
    <col min="9" max="9" width="9.28515625" style="1" bestFit="1" customWidth="1"/>
    <col min="10" max="10" width="9.7109375" style="1" bestFit="1" customWidth="1"/>
    <col min="11" max="11" width="9.28515625" style="1" bestFit="1" customWidth="1"/>
    <col min="12" max="12" width="9.7109375" style="1" bestFit="1" customWidth="1"/>
    <col min="13" max="13" width="9.28515625" style="1" bestFit="1" customWidth="1"/>
    <col min="14" max="14" width="9.7109375" style="1" bestFit="1" customWidth="1"/>
    <col min="15" max="15" width="9.28515625" style="1" bestFit="1" customWidth="1"/>
    <col min="16" max="16" width="9.7109375" style="1" bestFit="1" customWidth="1"/>
    <col min="17" max="17" width="9.28515625" style="1" bestFit="1" customWidth="1"/>
    <col min="18" max="18" width="9.7109375" style="1" bestFit="1" customWidth="1"/>
    <col min="19" max="19" width="9.28515625" style="1" bestFit="1" customWidth="1"/>
    <col min="20" max="20" width="9.7109375" style="1" bestFit="1" customWidth="1"/>
    <col min="21" max="21" width="10.28515625" style="1" bestFit="1" customWidth="1"/>
    <col min="22" max="22" width="9.7109375" style="1" bestFit="1" customWidth="1"/>
    <col min="23" max="23" width="9.140625" style="1"/>
    <col min="24" max="24" width="9.7109375" style="1" bestFit="1" customWidth="1"/>
    <col min="25" max="25" width="9.28515625" style="1" bestFit="1" customWidth="1"/>
    <col min="26" max="26" width="9.7109375" style="1" bestFit="1" customWidth="1"/>
    <col min="27" max="27" width="9.28515625" style="1" bestFit="1" customWidth="1"/>
    <col min="28" max="29" width="9.7109375" style="1" bestFit="1" customWidth="1"/>
    <col min="30" max="16384" width="9.140625" style="1"/>
  </cols>
  <sheetData>
    <row r="1" spans="2:29" ht="18.75" customHeight="1" x14ac:dyDescent="0.25">
      <c r="B1" s="25" t="s">
        <v>21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3" spans="2:29" ht="15.75" x14ac:dyDescent="0.25">
      <c r="B3" s="27" t="s">
        <v>0</v>
      </c>
      <c r="C3" s="29" t="s">
        <v>2</v>
      </c>
      <c r="D3" s="23" t="s">
        <v>6</v>
      </c>
      <c r="E3" s="24"/>
      <c r="F3" s="23" t="s">
        <v>7</v>
      </c>
      <c r="G3" s="24"/>
      <c r="H3" s="23" t="s">
        <v>8</v>
      </c>
      <c r="I3" s="24"/>
      <c r="J3" s="23" t="s">
        <v>9</v>
      </c>
      <c r="K3" s="24"/>
      <c r="L3" s="23" t="s">
        <v>10</v>
      </c>
      <c r="M3" s="24"/>
      <c r="N3" s="23" t="s">
        <v>11</v>
      </c>
      <c r="O3" s="24"/>
      <c r="P3" s="23" t="s">
        <v>12</v>
      </c>
      <c r="Q3" s="24"/>
      <c r="R3" s="23" t="s">
        <v>13</v>
      </c>
      <c r="S3" s="24"/>
      <c r="T3" s="23" t="s">
        <v>14</v>
      </c>
      <c r="U3" s="24"/>
      <c r="V3" s="23" t="s">
        <v>15</v>
      </c>
      <c r="W3" s="24"/>
      <c r="X3" s="23" t="s">
        <v>16</v>
      </c>
      <c r="Y3" s="24"/>
      <c r="Z3" s="23" t="s">
        <v>17</v>
      </c>
      <c r="AA3" s="24"/>
      <c r="AB3" s="31" t="s">
        <v>18</v>
      </c>
      <c r="AC3" s="32"/>
    </row>
    <row r="4" spans="2:29" ht="15.75" x14ac:dyDescent="0.25">
      <c r="B4" s="28"/>
      <c r="C4" s="30"/>
      <c r="D4" s="4" t="s">
        <v>19</v>
      </c>
      <c r="E4" s="4" t="s">
        <v>20</v>
      </c>
      <c r="F4" s="4" t="s">
        <v>19</v>
      </c>
      <c r="G4" s="4" t="s">
        <v>20</v>
      </c>
      <c r="H4" s="4" t="s">
        <v>19</v>
      </c>
      <c r="I4" s="4" t="s">
        <v>20</v>
      </c>
      <c r="J4" s="4" t="s">
        <v>19</v>
      </c>
      <c r="K4" s="4" t="s">
        <v>20</v>
      </c>
      <c r="L4" s="4" t="s">
        <v>19</v>
      </c>
      <c r="M4" s="4" t="s">
        <v>20</v>
      </c>
      <c r="N4" s="4" t="s">
        <v>19</v>
      </c>
      <c r="O4" s="4" t="s">
        <v>20</v>
      </c>
      <c r="P4" s="4" t="s">
        <v>19</v>
      </c>
      <c r="Q4" s="4" t="s">
        <v>20</v>
      </c>
      <c r="R4" s="4" t="s">
        <v>19</v>
      </c>
      <c r="S4" s="4" t="s">
        <v>20</v>
      </c>
      <c r="T4" s="4" t="s">
        <v>19</v>
      </c>
      <c r="U4" s="4" t="s">
        <v>20</v>
      </c>
      <c r="V4" s="4" t="s">
        <v>19</v>
      </c>
      <c r="W4" s="4" t="s">
        <v>20</v>
      </c>
      <c r="X4" s="4" t="s">
        <v>19</v>
      </c>
      <c r="Y4" s="4" t="s">
        <v>20</v>
      </c>
      <c r="Z4" s="4" t="s">
        <v>19</v>
      </c>
      <c r="AA4" s="4" t="s">
        <v>20</v>
      </c>
      <c r="AB4" s="8" t="s">
        <v>19</v>
      </c>
      <c r="AC4" s="8" t="s">
        <v>20</v>
      </c>
    </row>
    <row r="5" spans="2:29" ht="15.75" customHeight="1" x14ac:dyDescent="0.25">
      <c r="B5" s="3">
        <v>1</v>
      </c>
      <c r="C5" s="5" t="s">
        <v>3</v>
      </c>
      <c r="D5" s="21">
        <v>70.911000000000001</v>
      </c>
      <c r="E5" s="16">
        <v>133.42543000000001</v>
      </c>
      <c r="F5" s="21">
        <v>64.832999999999998</v>
      </c>
      <c r="G5" s="16">
        <v>128.04064</v>
      </c>
      <c r="H5" s="21">
        <v>64.054000000000002</v>
      </c>
      <c r="I5" s="16">
        <v>115.35491999999999</v>
      </c>
      <c r="J5" s="21">
        <v>59.241</v>
      </c>
      <c r="K5" s="16">
        <v>99.978020000000001</v>
      </c>
      <c r="L5" s="21">
        <v>55.357999999999997</v>
      </c>
      <c r="M5" s="16">
        <v>86.938249999999996</v>
      </c>
      <c r="N5" s="21">
        <v>49.252000000000002</v>
      </c>
      <c r="O5" s="16">
        <v>69.021500000000003</v>
      </c>
      <c r="P5" s="21">
        <v>50.488</v>
      </c>
      <c r="Q5" s="16">
        <v>73.763960000000012</v>
      </c>
      <c r="R5" s="21">
        <v>51.457000000000001</v>
      </c>
      <c r="S5" s="16">
        <v>75.224550000000008</v>
      </c>
      <c r="T5" s="21">
        <v>53.216999999999999</v>
      </c>
      <c r="U5" s="16">
        <v>73.77897999999999</v>
      </c>
      <c r="V5" s="21">
        <v>58.243000000000002</v>
      </c>
      <c r="W5" s="16">
        <v>88.019149999999996</v>
      </c>
      <c r="X5" s="21">
        <v>65.56</v>
      </c>
      <c r="Y5" s="16">
        <v>112.36328</v>
      </c>
      <c r="Z5" s="21">
        <v>68.819000000000003</v>
      </c>
      <c r="AA5" s="16">
        <v>125.95804</v>
      </c>
      <c r="AB5" s="17">
        <f>SUM(D5,F5,H5,J5,L5,N5,P5,R5,T5,V5,X5,Z5)</f>
        <v>711.43299999999999</v>
      </c>
      <c r="AC5" s="17">
        <f>SUM(E5,G5,I5,K5,M5,O5,Q5,S5,U5,W5,Y5,AA5)</f>
        <v>1181.8667199999998</v>
      </c>
    </row>
    <row r="6" spans="2:29" x14ac:dyDescent="0.25">
      <c r="B6" s="7">
        <v>2</v>
      </c>
      <c r="C6" s="6" t="s">
        <v>4</v>
      </c>
      <c r="D6" s="18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7">
        <f t="shared" ref="AB6:AC7" si="0">SUM(D6,F6,H6,J6,L6,N6,P6,R6,T6,V6,X6,Z6)</f>
        <v>0</v>
      </c>
      <c r="AC6" s="17">
        <f t="shared" si="0"/>
        <v>0</v>
      </c>
    </row>
    <row r="7" spans="2:29" x14ac:dyDescent="0.25">
      <c r="B7" s="3">
        <v>3</v>
      </c>
      <c r="C7" s="6" t="s">
        <v>5</v>
      </c>
      <c r="D7" s="18">
        <f>3513.187</f>
        <v>3513.1869999999999</v>
      </c>
      <c r="E7" s="16">
        <f>ROUND(0.89488*D7,5)</f>
        <v>3143.88078</v>
      </c>
      <c r="F7" s="16">
        <v>3417.857</v>
      </c>
      <c r="G7" s="16">
        <f>ROUND(2.07111*F7,5)</f>
        <v>7078.7578100000001</v>
      </c>
      <c r="H7" s="16">
        <v>2354.279</v>
      </c>
      <c r="I7" s="16">
        <f>ROUND(1.72362*H7,5)</f>
        <v>4057.8823699999998</v>
      </c>
      <c r="J7" s="16">
        <v>1979.046</v>
      </c>
      <c r="K7" s="16">
        <f>ROUND(1.87086*J7,5)</f>
        <v>3702.518</v>
      </c>
      <c r="L7" s="16">
        <v>1064.22</v>
      </c>
      <c r="M7" s="16">
        <f>ROUND(1.22552*L7,5)</f>
        <v>1304.22289</v>
      </c>
      <c r="N7" s="16">
        <v>0</v>
      </c>
      <c r="O7" s="16">
        <f>ROUND(1.65694*N7,5)</f>
        <v>0</v>
      </c>
      <c r="P7" s="16">
        <v>0</v>
      </c>
      <c r="Q7" s="16">
        <f>ROUND(1.02072*P7,5)</f>
        <v>0</v>
      </c>
      <c r="R7" s="16">
        <v>222.56899999999999</v>
      </c>
      <c r="S7" s="16">
        <f>ROUND(0.95147*R7,5)</f>
        <v>211.76773</v>
      </c>
      <c r="T7" s="16">
        <v>0</v>
      </c>
      <c r="U7" s="16">
        <v>0</v>
      </c>
      <c r="V7" s="16">
        <v>546.84500000000003</v>
      </c>
      <c r="W7" s="16">
        <f>ROUND(1.07256*V7,5)</f>
        <v>586.52407000000005</v>
      </c>
      <c r="X7" s="16">
        <v>1223.2139999999999</v>
      </c>
      <c r="Y7" s="16">
        <f>ROUND(1.71839*X7,5)</f>
        <v>2101.9587099999999</v>
      </c>
      <c r="Z7" s="16">
        <v>1873.7370000000001</v>
      </c>
      <c r="AA7" s="16">
        <f>ROUND(1.74054*Z7,5)</f>
        <v>3261.3141999999998</v>
      </c>
      <c r="AB7" s="17">
        <f t="shared" si="0"/>
        <v>16194.953999999998</v>
      </c>
      <c r="AC7" s="17">
        <f t="shared" si="0"/>
        <v>25448.826559999998</v>
      </c>
    </row>
    <row r="8" spans="2:29" x14ac:dyDescent="0.25">
      <c r="B8" s="3">
        <v>4</v>
      </c>
      <c r="C8" s="9" t="s">
        <v>18</v>
      </c>
      <c r="D8" s="17">
        <f>SUM(D5:D7)</f>
        <v>3584.098</v>
      </c>
      <c r="E8" s="17">
        <f>SUM(E5:E7)</f>
        <v>3277.3062099999997</v>
      </c>
      <c r="F8" s="17">
        <f t="shared" ref="F8:AC8" si="1">SUM(F5:F7)</f>
        <v>3482.69</v>
      </c>
      <c r="G8" s="17">
        <f t="shared" si="1"/>
        <v>7206.7984500000002</v>
      </c>
      <c r="H8" s="17">
        <f t="shared" si="1"/>
        <v>2418.3330000000001</v>
      </c>
      <c r="I8" s="17">
        <f t="shared" si="1"/>
        <v>4173.23729</v>
      </c>
      <c r="J8" s="17">
        <f t="shared" si="1"/>
        <v>2038.287</v>
      </c>
      <c r="K8" s="17">
        <f t="shared" si="1"/>
        <v>3802.49602</v>
      </c>
      <c r="L8" s="17">
        <f t="shared" si="1"/>
        <v>1119.578</v>
      </c>
      <c r="M8" s="17">
        <f t="shared" si="1"/>
        <v>1391.1611399999999</v>
      </c>
      <c r="N8" s="17">
        <f t="shared" si="1"/>
        <v>49.252000000000002</v>
      </c>
      <c r="O8" s="17">
        <f t="shared" si="1"/>
        <v>69.021500000000003</v>
      </c>
      <c r="P8" s="17">
        <f t="shared" si="1"/>
        <v>50.488</v>
      </c>
      <c r="Q8" s="17">
        <f t="shared" si="1"/>
        <v>73.763960000000012</v>
      </c>
      <c r="R8" s="17">
        <f t="shared" si="1"/>
        <v>274.02600000000001</v>
      </c>
      <c r="S8" s="17">
        <f t="shared" si="1"/>
        <v>286.99227999999999</v>
      </c>
      <c r="T8" s="17">
        <f t="shared" si="1"/>
        <v>53.216999999999999</v>
      </c>
      <c r="U8" s="17">
        <f t="shared" si="1"/>
        <v>73.77897999999999</v>
      </c>
      <c r="V8" s="17">
        <f t="shared" si="1"/>
        <v>605.08800000000008</v>
      </c>
      <c r="W8" s="17">
        <f t="shared" si="1"/>
        <v>674.54322000000002</v>
      </c>
      <c r="X8" s="17">
        <f t="shared" si="1"/>
        <v>1288.7739999999999</v>
      </c>
      <c r="Y8" s="17">
        <f t="shared" si="1"/>
        <v>2214.3219899999999</v>
      </c>
      <c r="Z8" s="17">
        <f t="shared" si="1"/>
        <v>1942.556</v>
      </c>
      <c r="AA8" s="17">
        <f t="shared" si="1"/>
        <v>3387.2722399999998</v>
      </c>
      <c r="AB8" s="17">
        <f t="shared" si="1"/>
        <v>16906.386999999999</v>
      </c>
      <c r="AC8" s="17">
        <f t="shared" si="1"/>
        <v>26630.693279999996</v>
      </c>
    </row>
    <row r="11" spans="2:29" ht="15.75" x14ac:dyDescent="0.25">
      <c r="Z11" s="10" t="s">
        <v>23</v>
      </c>
    </row>
    <row r="12" spans="2:29" ht="15.75" x14ac:dyDescent="0.25">
      <c r="Z12" s="11" t="s">
        <v>24</v>
      </c>
    </row>
    <row r="13" spans="2:29" ht="15.75" x14ac:dyDescent="0.25">
      <c r="Z13" s="11" t="s">
        <v>25</v>
      </c>
    </row>
    <row r="14" spans="2:29" ht="18.75" customHeight="1" x14ac:dyDescent="0.25">
      <c r="B14" s="25" t="s">
        <v>22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6" spans="2:29" ht="15.75" x14ac:dyDescent="0.25">
      <c r="B16" s="13" t="s">
        <v>0</v>
      </c>
      <c r="C16" s="13" t="s">
        <v>26</v>
      </c>
      <c r="D16" s="26" t="s">
        <v>1</v>
      </c>
      <c r="E16" s="26"/>
      <c r="F16" s="26"/>
      <c r="G16" s="26"/>
      <c r="H16" s="13" t="s">
        <v>6</v>
      </c>
      <c r="I16" s="13" t="s">
        <v>7</v>
      </c>
      <c r="J16" s="13" t="s">
        <v>8</v>
      </c>
      <c r="K16" s="13" t="s">
        <v>9</v>
      </c>
      <c r="L16" s="13" t="s">
        <v>10</v>
      </c>
      <c r="M16" s="13" t="s">
        <v>11</v>
      </c>
      <c r="N16" s="13" t="s">
        <v>12</v>
      </c>
      <c r="O16" s="13" t="s">
        <v>13</v>
      </c>
      <c r="P16" s="13" t="s">
        <v>14</v>
      </c>
      <c r="Q16" s="13" t="s">
        <v>15</v>
      </c>
      <c r="R16" s="13" t="s">
        <v>16</v>
      </c>
      <c r="S16" s="13" t="s">
        <v>17</v>
      </c>
      <c r="T16" s="14" t="s">
        <v>18</v>
      </c>
    </row>
    <row r="17" spans="2:20" ht="15.75" x14ac:dyDescent="0.25">
      <c r="B17" s="15">
        <v>1</v>
      </c>
      <c r="C17" s="2" t="s">
        <v>27</v>
      </c>
      <c r="D17" s="22" t="s">
        <v>28</v>
      </c>
      <c r="E17" s="22"/>
      <c r="F17" s="22"/>
      <c r="G17" s="22"/>
      <c r="H17" s="2">
        <v>1.145</v>
      </c>
      <c r="I17" s="2">
        <v>0.97650000000000003</v>
      </c>
      <c r="J17" s="2">
        <v>0.96430000000000005</v>
      </c>
      <c r="K17" s="2">
        <v>0.76319999999999999</v>
      </c>
      <c r="L17" s="2">
        <v>0.70709999999999995</v>
      </c>
      <c r="M17" s="2">
        <v>0.5484</v>
      </c>
      <c r="N17" s="2">
        <v>0.45950000000000002</v>
      </c>
      <c r="O17" s="2">
        <v>0.45229999999999998</v>
      </c>
      <c r="P17" s="2">
        <v>0.60929999999999995</v>
      </c>
      <c r="Q17" s="2">
        <v>1.01</v>
      </c>
      <c r="R17" s="2">
        <v>1.0831</v>
      </c>
      <c r="S17" s="2">
        <v>1.2111000000000001</v>
      </c>
      <c r="T17" s="2">
        <f>SUM(H17:S17)</f>
        <v>9.9298000000000002</v>
      </c>
    </row>
    <row r="18" spans="2:20" ht="15.75" x14ac:dyDescent="0.25">
      <c r="B18" s="15">
        <v>2</v>
      </c>
      <c r="C18" s="2" t="s">
        <v>27</v>
      </c>
      <c r="D18" s="22" t="s">
        <v>29</v>
      </c>
      <c r="E18" s="22"/>
      <c r="F18" s="22"/>
      <c r="G18" s="22"/>
      <c r="H18" s="2">
        <v>1.5389999999999999</v>
      </c>
      <c r="I18" s="2">
        <v>1.4531000000000001</v>
      </c>
      <c r="J18" s="2">
        <v>1.296</v>
      </c>
      <c r="K18" s="2">
        <v>1.06</v>
      </c>
      <c r="L18" s="2">
        <v>0.95040000000000002</v>
      </c>
      <c r="M18" s="2">
        <v>0.76160000000000005</v>
      </c>
      <c r="N18" s="2">
        <v>0.61760000000000004</v>
      </c>
      <c r="O18" s="2">
        <v>0.60799999999999998</v>
      </c>
      <c r="P18" s="2">
        <v>0.84630000000000005</v>
      </c>
      <c r="Q18" s="2">
        <v>1.3574999999999999</v>
      </c>
      <c r="R18" s="2">
        <v>1.5043</v>
      </c>
      <c r="S18" s="2">
        <v>1.6277999999999999</v>
      </c>
      <c r="T18" s="2">
        <f>SUM(H18:S18)</f>
        <v>13.621600000000001</v>
      </c>
    </row>
    <row r="19" spans="2:20" ht="18.75" customHeigh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</sheetData>
  <mergeCells count="20">
    <mergeCell ref="B1:AC1"/>
    <mergeCell ref="B14:AC14"/>
    <mergeCell ref="D16:G16"/>
    <mergeCell ref="D17:G17"/>
    <mergeCell ref="B3:B4"/>
    <mergeCell ref="C3:C4"/>
    <mergeCell ref="D3:E3"/>
    <mergeCell ref="F3:G3"/>
    <mergeCell ref="H3:I3"/>
    <mergeCell ref="AB3:AC3"/>
    <mergeCell ref="J3:K3"/>
    <mergeCell ref="L3:M3"/>
    <mergeCell ref="N3:O3"/>
    <mergeCell ref="P3:Q3"/>
    <mergeCell ref="R3:S3"/>
    <mergeCell ref="D18:G18"/>
    <mergeCell ref="T3:U3"/>
    <mergeCell ref="V3:W3"/>
    <mergeCell ref="X3:Y3"/>
    <mergeCell ref="Z3:A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AC19"/>
  <sheetViews>
    <sheetView zoomScale="90" zoomScaleNormal="90" workbookViewId="0">
      <selection activeCell="C31" sqref="C31"/>
    </sheetView>
  </sheetViews>
  <sheetFormatPr defaultRowHeight="15" x14ac:dyDescent="0.25"/>
  <cols>
    <col min="1" max="2" width="9.140625" style="1"/>
    <col min="3" max="3" width="24" style="1" customWidth="1"/>
    <col min="4" max="4" width="9.7109375" style="1" bestFit="1" customWidth="1"/>
    <col min="5" max="5" width="9.28515625" style="1" bestFit="1" customWidth="1"/>
    <col min="6" max="6" width="9.7109375" style="1" bestFit="1" customWidth="1"/>
    <col min="7" max="7" width="12.28515625" style="1" customWidth="1"/>
    <col min="8" max="8" width="9.7109375" style="1" bestFit="1" customWidth="1"/>
    <col min="9" max="9" width="9.28515625" style="1" bestFit="1" customWidth="1"/>
    <col min="10" max="10" width="9.7109375" style="1" bestFit="1" customWidth="1"/>
    <col min="11" max="11" width="9.28515625" style="1" bestFit="1" customWidth="1"/>
    <col min="12" max="12" width="9.7109375" style="1" bestFit="1" customWidth="1"/>
    <col min="13" max="13" width="9.28515625" style="1" bestFit="1" customWidth="1"/>
    <col min="14" max="14" width="9.7109375" style="1" bestFit="1" customWidth="1"/>
    <col min="15" max="15" width="9.28515625" style="1" bestFit="1" customWidth="1"/>
    <col min="16" max="16" width="9.7109375" style="1" bestFit="1" customWidth="1"/>
    <col min="17" max="17" width="9.28515625" style="1" bestFit="1" customWidth="1"/>
    <col min="18" max="18" width="9.7109375" style="1" bestFit="1" customWidth="1"/>
    <col min="19" max="19" width="9.28515625" style="1" bestFit="1" customWidth="1"/>
    <col min="20" max="20" width="9.7109375" style="1" bestFit="1" customWidth="1"/>
    <col min="21" max="21" width="10.28515625" style="1" bestFit="1" customWidth="1"/>
    <col min="22" max="22" width="9.7109375" style="1" bestFit="1" customWidth="1"/>
    <col min="23" max="23" width="9.140625" style="1"/>
    <col min="24" max="24" width="9.7109375" style="1" bestFit="1" customWidth="1"/>
    <col min="25" max="25" width="9.28515625" style="1" bestFit="1" customWidth="1"/>
    <col min="26" max="26" width="9.7109375" style="1" bestFit="1" customWidth="1"/>
    <col min="27" max="27" width="9.28515625" style="1" bestFit="1" customWidth="1"/>
    <col min="28" max="28" width="9.85546875" style="1" customWidth="1"/>
    <col min="29" max="29" width="10.85546875" style="1" customWidth="1"/>
    <col min="30" max="16384" width="9.140625" style="1"/>
  </cols>
  <sheetData>
    <row r="1" spans="2:29" ht="18.75" customHeight="1" x14ac:dyDescent="0.25">
      <c r="B1" s="25" t="s">
        <v>21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3" spans="2:29" ht="15.75" x14ac:dyDescent="0.25">
      <c r="B3" s="27" t="s">
        <v>0</v>
      </c>
      <c r="C3" s="29" t="s">
        <v>2</v>
      </c>
      <c r="D3" s="23" t="s">
        <v>6</v>
      </c>
      <c r="E3" s="24"/>
      <c r="F3" s="23" t="s">
        <v>7</v>
      </c>
      <c r="G3" s="24"/>
      <c r="H3" s="23" t="s">
        <v>8</v>
      </c>
      <c r="I3" s="24"/>
      <c r="J3" s="23" t="s">
        <v>9</v>
      </c>
      <c r="K3" s="24"/>
      <c r="L3" s="23" t="s">
        <v>10</v>
      </c>
      <c r="M3" s="24"/>
      <c r="N3" s="23" t="s">
        <v>11</v>
      </c>
      <c r="O3" s="24"/>
      <c r="P3" s="23" t="s">
        <v>12</v>
      </c>
      <c r="Q3" s="24"/>
      <c r="R3" s="23" t="s">
        <v>13</v>
      </c>
      <c r="S3" s="24"/>
      <c r="T3" s="23" t="s">
        <v>14</v>
      </c>
      <c r="U3" s="24"/>
      <c r="V3" s="23" t="s">
        <v>15</v>
      </c>
      <c r="W3" s="24"/>
      <c r="X3" s="23" t="s">
        <v>16</v>
      </c>
      <c r="Y3" s="24"/>
      <c r="Z3" s="23" t="s">
        <v>17</v>
      </c>
      <c r="AA3" s="24"/>
      <c r="AB3" s="31" t="s">
        <v>18</v>
      </c>
      <c r="AC3" s="32"/>
    </row>
    <row r="4" spans="2:29" ht="15.75" x14ac:dyDescent="0.25">
      <c r="B4" s="28"/>
      <c r="C4" s="30"/>
      <c r="D4" s="4" t="s">
        <v>19</v>
      </c>
      <c r="E4" s="4" t="s">
        <v>20</v>
      </c>
      <c r="F4" s="4" t="s">
        <v>19</v>
      </c>
      <c r="G4" s="4" t="s">
        <v>20</v>
      </c>
      <c r="H4" s="4" t="s">
        <v>19</v>
      </c>
      <c r="I4" s="4" t="s">
        <v>20</v>
      </c>
      <c r="J4" s="4" t="s">
        <v>19</v>
      </c>
      <c r="K4" s="4" t="s">
        <v>20</v>
      </c>
      <c r="L4" s="4" t="s">
        <v>19</v>
      </c>
      <c r="M4" s="4" t="s">
        <v>20</v>
      </c>
      <c r="N4" s="4" t="s">
        <v>19</v>
      </c>
      <c r="O4" s="4" t="s">
        <v>20</v>
      </c>
      <c r="P4" s="4" t="s">
        <v>19</v>
      </c>
      <c r="Q4" s="4" t="s">
        <v>20</v>
      </c>
      <c r="R4" s="4" t="s">
        <v>19</v>
      </c>
      <c r="S4" s="4" t="s">
        <v>20</v>
      </c>
      <c r="T4" s="4" t="s">
        <v>19</v>
      </c>
      <c r="U4" s="4" t="s">
        <v>20</v>
      </c>
      <c r="V4" s="4" t="s">
        <v>19</v>
      </c>
      <c r="W4" s="4" t="s">
        <v>20</v>
      </c>
      <c r="X4" s="4" t="s">
        <v>19</v>
      </c>
      <c r="Y4" s="4" t="s">
        <v>20</v>
      </c>
      <c r="Z4" s="4" t="s">
        <v>19</v>
      </c>
      <c r="AA4" s="4" t="s">
        <v>20</v>
      </c>
      <c r="AB4" s="8" t="s">
        <v>19</v>
      </c>
      <c r="AC4" s="8" t="s">
        <v>20</v>
      </c>
    </row>
    <row r="5" spans="2:29" ht="15.75" customHeight="1" x14ac:dyDescent="0.25">
      <c r="B5" s="3">
        <v>1</v>
      </c>
      <c r="C5" s="5" t="s">
        <v>3</v>
      </c>
      <c r="D5" s="21">
        <v>67.718000000000004</v>
      </c>
      <c r="E5" s="16">
        <v>122.87228</v>
      </c>
      <c r="F5" s="21">
        <v>63.127000000000002</v>
      </c>
      <c r="G5" s="16">
        <v>114.51805999999999</v>
      </c>
      <c r="H5" s="21">
        <v>66.703000000000003</v>
      </c>
      <c r="I5" s="16">
        <v>118.93411999999999</v>
      </c>
      <c r="J5" s="21">
        <v>60.662999999999997</v>
      </c>
      <c r="K5" s="16">
        <v>104.22691999999999</v>
      </c>
      <c r="L5" s="21">
        <v>55.5</v>
      </c>
      <c r="M5" s="16">
        <v>97.686660000000003</v>
      </c>
      <c r="N5" s="21">
        <v>49.225999999999999</v>
      </c>
      <c r="O5" s="16">
        <v>75.178929999999994</v>
      </c>
      <c r="P5" s="21">
        <v>46.698</v>
      </c>
      <c r="Q5" s="16">
        <v>94.022220000000004</v>
      </c>
      <c r="R5" s="21">
        <v>50.179000000000002</v>
      </c>
      <c r="S5" s="16">
        <v>103.61561999999999</v>
      </c>
      <c r="T5" s="21">
        <v>50.122</v>
      </c>
      <c r="U5" s="16">
        <v>93.303610000000006</v>
      </c>
      <c r="V5" s="21">
        <v>78.453999999999994</v>
      </c>
      <c r="W5" s="16">
        <v>152.25567999999998</v>
      </c>
      <c r="X5" s="21">
        <v>85.379000000000005</v>
      </c>
      <c r="Y5" s="16">
        <v>192.75675000000001</v>
      </c>
      <c r="Z5" s="21">
        <v>102.789</v>
      </c>
      <c r="AA5" s="16">
        <v>229.88759999999999</v>
      </c>
      <c r="AB5" s="17">
        <f>SUM(D5,F5,H5,J5,L5,N5,P5,R5,T5,V5,X5,Z5)</f>
        <v>776.55799999999999</v>
      </c>
      <c r="AC5" s="17">
        <f>SUM(E5,G5,I5,K5,M5,O5,Q5,S5,U5,W5,Y5,AA5)</f>
        <v>1499.2584500000003</v>
      </c>
    </row>
    <row r="6" spans="2:29" x14ac:dyDescent="0.25">
      <c r="B6" s="7">
        <v>2</v>
      </c>
      <c r="C6" s="6" t="s">
        <v>4</v>
      </c>
      <c r="D6" s="18">
        <v>1202.6110000000001</v>
      </c>
      <c r="E6" s="16">
        <v>2420.9977800000001</v>
      </c>
      <c r="F6" s="16">
        <v>978.07299999999998</v>
      </c>
      <c r="G6" s="16">
        <v>1923.82717</v>
      </c>
      <c r="H6" s="16">
        <v>850.96900000000005</v>
      </c>
      <c r="I6" s="16">
        <v>1593.59545</v>
      </c>
      <c r="J6" s="16">
        <v>595.42100000000005</v>
      </c>
      <c r="K6" s="16">
        <v>1042.8690799999999</v>
      </c>
      <c r="L6" s="16">
        <v>316.80900000000003</v>
      </c>
      <c r="M6" s="16">
        <v>537.52288999999996</v>
      </c>
      <c r="N6" s="16">
        <v>115.944</v>
      </c>
      <c r="O6" s="16">
        <v>180.83580000000001</v>
      </c>
      <c r="P6" s="16">
        <v>222.23099999999999</v>
      </c>
      <c r="Q6" s="16">
        <v>405.79804999999999</v>
      </c>
      <c r="R6" s="16">
        <v>161.54</v>
      </c>
      <c r="S6" s="16">
        <v>296.51299999999998</v>
      </c>
      <c r="T6" s="16">
        <v>154.119</v>
      </c>
      <c r="U6" s="16">
        <v>276.30617000000001</v>
      </c>
      <c r="V6" s="16">
        <v>599.02200000000005</v>
      </c>
      <c r="W6" s="16">
        <v>1182.7874999999999</v>
      </c>
      <c r="X6" s="16">
        <v>1930.482</v>
      </c>
      <c r="Y6" s="16">
        <v>4287.88411</v>
      </c>
      <c r="Z6" s="16">
        <v>969.6</v>
      </c>
      <c r="AA6" s="16">
        <v>2207.623</v>
      </c>
      <c r="AB6" s="17">
        <f t="shared" ref="AB6:AC7" si="0">SUM(D6,F6,H6,J6,L6,N6,P6,R6,T6,V6,X6,Z6)</f>
        <v>8096.8210000000008</v>
      </c>
      <c r="AC6" s="17">
        <f t="shared" si="0"/>
        <v>16356.560000000001</v>
      </c>
    </row>
    <row r="7" spans="2:29" x14ac:dyDescent="0.25">
      <c r="B7" s="3">
        <v>3</v>
      </c>
      <c r="C7" s="6" t="s">
        <v>5</v>
      </c>
      <c r="D7" s="18">
        <v>1386.107</v>
      </c>
      <c r="E7" s="16">
        <v>3709.5965799999999</v>
      </c>
      <c r="F7" s="16">
        <v>1230.645</v>
      </c>
      <c r="G7" s="16">
        <v>2991.4641799999999</v>
      </c>
      <c r="H7" s="16">
        <v>751.79700000000003</v>
      </c>
      <c r="I7" s="16">
        <v>1550.5888299999999</v>
      </c>
      <c r="J7" s="16">
        <v>366.38499999999999</v>
      </c>
      <c r="K7" s="16">
        <v>817.75300000000004</v>
      </c>
      <c r="L7" s="16">
        <v>1520.9449999999999</v>
      </c>
      <c r="M7" s="16">
        <v>3414.0196099999998</v>
      </c>
      <c r="N7" s="16">
        <v>1837.703</v>
      </c>
      <c r="O7" s="16">
        <v>2995.41914</v>
      </c>
      <c r="P7" s="16">
        <v>807.82899999999995</v>
      </c>
      <c r="Q7" s="16">
        <v>1315.7837999999999</v>
      </c>
      <c r="R7" s="16">
        <v>907.27099999999996</v>
      </c>
      <c r="S7" s="16">
        <v>1453.0489399999999</v>
      </c>
      <c r="T7" s="16">
        <v>997.49800000000005</v>
      </c>
      <c r="U7" s="16">
        <v>1729.7630200000001</v>
      </c>
      <c r="V7" s="16">
        <v>1854.5609999999999</v>
      </c>
      <c r="W7" s="16">
        <v>2715.8747699999999</v>
      </c>
      <c r="X7" s="16">
        <v>1608.9680000000001</v>
      </c>
      <c r="Y7" s="16">
        <v>3626.6299600000002</v>
      </c>
      <c r="Z7" s="16">
        <v>2844.4319999999998</v>
      </c>
      <c r="AA7" s="16">
        <v>7511.8889099999997</v>
      </c>
      <c r="AB7" s="17">
        <f t="shared" si="0"/>
        <v>16114.141</v>
      </c>
      <c r="AC7" s="17">
        <f t="shared" si="0"/>
        <v>33831.830739999998</v>
      </c>
    </row>
    <row r="8" spans="2:29" x14ac:dyDescent="0.25">
      <c r="B8" s="3">
        <v>4</v>
      </c>
      <c r="C8" s="9" t="s">
        <v>18</v>
      </c>
      <c r="D8" s="17">
        <f>SUM(D5:D7)</f>
        <v>2656.4360000000001</v>
      </c>
      <c r="E8" s="17">
        <f>SUM(E5:E7)</f>
        <v>6253.4666400000006</v>
      </c>
      <c r="F8" s="17">
        <f t="shared" ref="F8:AC8" si="1">SUM(F5:F7)</f>
        <v>2271.8450000000003</v>
      </c>
      <c r="G8" s="17">
        <f t="shared" si="1"/>
        <v>5029.8094099999998</v>
      </c>
      <c r="H8" s="17">
        <f t="shared" si="1"/>
        <v>1669.4690000000001</v>
      </c>
      <c r="I8" s="17">
        <f t="shared" si="1"/>
        <v>3263.1183999999998</v>
      </c>
      <c r="J8" s="17">
        <f t="shared" si="1"/>
        <v>1022.4690000000001</v>
      </c>
      <c r="K8" s="17">
        <f t="shared" si="1"/>
        <v>1964.8490000000002</v>
      </c>
      <c r="L8" s="17">
        <f t="shared" si="1"/>
        <v>1893.2539999999999</v>
      </c>
      <c r="M8" s="17">
        <f t="shared" si="1"/>
        <v>4049.2291599999999</v>
      </c>
      <c r="N8" s="17">
        <f t="shared" si="1"/>
        <v>2002.873</v>
      </c>
      <c r="O8" s="17">
        <f t="shared" si="1"/>
        <v>3251.4338699999998</v>
      </c>
      <c r="P8" s="17">
        <f t="shared" si="1"/>
        <v>1076.7579999999998</v>
      </c>
      <c r="Q8" s="17">
        <f t="shared" si="1"/>
        <v>1815.6040699999999</v>
      </c>
      <c r="R8" s="17">
        <f t="shared" si="1"/>
        <v>1118.99</v>
      </c>
      <c r="S8" s="17">
        <f t="shared" si="1"/>
        <v>1853.1775599999999</v>
      </c>
      <c r="T8" s="17">
        <f t="shared" si="1"/>
        <v>1201.739</v>
      </c>
      <c r="U8" s="17">
        <f t="shared" si="1"/>
        <v>2099.3728000000001</v>
      </c>
      <c r="V8" s="17">
        <f t="shared" si="1"/>
        <v>2532.0369999999998</v>
      </c>
      <c r="W8" s="17">
        <f t="shared" si="1"/>
        <v>4050.91795</v>
      </c>
      <c r="X8" s="17">
        <f t="shared" si="1"/>
        <v>3624.8289999999997</v>
      </c>
      <c r="Y8" s="17">
        <f t="shared" si="1"/>
        <v>8107.2708199999997</v>
      </c>
      <c r="Z8" s="17">
        <f t="shared" si="1"/>
        <v>3916.8209999999999</v>
      </c>
      <c r="AA8" s="17">
        <f t="shared" si="1"/>
        <v>9949.3995099999993</v>
      </c>
      <c r="AB8" s="17">
        <f t="shared" si="1"/>
        <v>24987.52</v>
      </c>
      <c r="AC8" s="17">
        <f t="shared" si="1"/>
        <v>51687.649189999996</v>
      </c>
    </row>
    <row r="11" spans="2:29" ht="15.75" x14ac:dyDescent="0.25">
      <c r="Z11" s="10" t="s">
        <v>23</v>
      </c>
    </row>
    <row r="12" spans="2:29" ht="15.75" x14ac:dyDescent="0.25">
      <c r="Z12" s="11" t="s">
        <v>24</v>
      </c>
    </row>
    <row r="13" spans="2:29" ht="15.75" x14ac:dyDescent="0.25">
      <c r="Z13" s="11" t="s">
        <v>30</v>
      </c>
    </row>
    <row r="14" spans="2:29" ht="18.75" customHeight="1" x14ac:dyDescent="0.25">
      <c r="B14" s="25" t="s">
        <v>22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6" spans="2:29" ht="15.75" x14ac:dyDescent="0.25">
      <c r="B16" s="13" t="s">
        <v>0</v>
      </c>
      <c r="C16" s="13" t="s">
        <v>26</v>
      </c>
      <c r="D16" s="26" t="s">
        <v>1</v>
      </c>
      <c r="E16" s="26"/>
      <c r="F16" s="26"/>
      <c r="G16" s="26"/>
      <c r="H16" s="4" t="s">
        <v>6</v>
      </c>
      <c r="I16" s="4" t="s">
        <v>7</v>
      </c>
      <c r="J16" s="4" t="s">
        <v>8</v>
      </c>
      <c r="K16" s="4" t="s">
        <v>9</v>
      </c>
      <c r="L16" s="4" t="s">
        <v>10</v>
      </c>
      <c r="M16" s="4" t="s">
        <v>11</v>
      </c>
      <c r="N16" s="4" t="s">
        <v>12</v>
      </c>
      <c r="O16" s="4" t="s">
        <v>13</v>
      </c>
      <c r="P16" s="4" t="s">
        <v>14</v>
      </c>
      <c r="Q16" s="4" t="s">
        <v>15</v>
      </c>
      <c r="R16" s="4" t="s">
        <v>16</v>
      </c>
      <c r="S16" s="4" t="s">
        <v>17</v>
      </c>
      <c r="T16" s="14" t="s">
        <v>18</v>
      </c>
    </row>
    <row r="17" spans="2:20" ht="15.75" x14ac:dyDescent="0.25">
      <c r="B17" s="15">
        <v>1</v>
      </c>
      <c r="C17" s="2" t="s">
        <v>27</v>
      </c>
      <c r="D17" s="22" t="s">
        <v>28</v>
      </c>
      <c r="E17" s="22"/>
      <c r="F17" s="22"/>
      <c r="G17" s="22"/>
      <c r="H17" s="2">
        <v>1.7746</v>
      </c>
      <c r="I17" s="2">
        <v>1.651</v>
      </c>
      <c r="J17" s="2">
        <v>1.5510999999999999</v>
      </c>
      <c r="K17" s="2">
        <v>1.2084999999999999</v>
      </c>
      <c r="L17" s="2">
        <v>0.96499999999999997</v>
      </c>
      <c r="M17" s="2">
        <v>0.81950000000000001</v>
      </c>
      <c r="N17" s="2">
        <v>0.71789999999999998</v>
      </c>
      <c r="O17" s="2">
        <v>0.83160000000000001</v>
      </c>
      <c r="P17" s="2">
        <v>1.0536000000000001</v>
      </c>
      <c r="Q17" s="2">
        <v>1.3606</v>
      </c>
      <c r="R17" s="2">
        <v>1.6725000000000001</v>
      </c>
      <c r="S17" s="2">
        <v>1.8211999999999999</v>
      </c>
      <c r="T17" s="2">
        <f>SUM(H17:S17)</f>
        <v>15.427099999999998</v>
      </c>
    </row>
    <row r="18" spans="2:20" ht="15.75" x14ac:dyDescent="0.25">
      <c r="B18" s="15">
        <v>2</v>
      </c>
      <c r="C18" s="2" t="s">
        <v>27</v>
      </c>
      <c r="D18" s="22" t="s">
        <v>29</v>
      </c>
      <c r="E18" s="22"/>
      <c r="F18" s="22"/>
      <c r="G18" s="22"/>
      <c r="H18" s="2">
        <v>13.346500000000001</v>
      </c>
      <c r="I18" s="2">
        <v>2.5497000000000001</v>
      </c>
      <c r="J18" s="2">
        <v>2.2191000000000001</v>
      </c>
      <c r="K18" s="2">
        <v>2.1543000000000001</v>
      </c>
      <c r="L18" s="2">
        <v>1.6243000000000001</v>
      </c>
      <c r="M18" s="2">
        <v>1.3403</v>
      </c>
      <c r="N18" s="2">
        <v>1.1014999999999999</v>
      </c>
      <c r="O18" s="2">
        <v>0.96489999999999998</v>
      </c>
      <c r="P18" s="2">
        <v>1.155</v>
      </c>
      <c r="Q18" s="2">
        <v>1.4161999999999999</v>
      </c>
      <c r="R18" s="2">
        <v>1.8896999999999999</v>
      </c>
      <c r="S18" s="2">
        <v>2.2480000000000002</v>
      </c>
      <c r="T18" s="2">
        <f>SUM(H18:S18)</f>
        <v>32.009500000000003</v>
      </c>
    </row>
    <row r="19" spans="2:20" ht="18.75" customHeigh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</sheetData>
  <mergeCells count="20">
    <mergeCell ref="B1:AC1"/>
    <mergeCell ref="B14:AC14"/>
    <mergeCell ref="D16:G16"/>
    <mergeCell ref="B3:B4"/>
    <mergeCell ref="C3:C4"/>
    <mergeCell ref="D3:E3"/>
    <mergeCell ref="F3:G3"/>
    <mergeCell ref="H3:I3"/>
    <mergeCell ref="Z3:AA3"/>
    <mergeCell ref="AB3:AC3"/>
    <mergeCell ref="J3:K3"/>
    <mergeCell ref="L3:M3"/>
    <mergeCell ref="N3:O3"/>
    <mergeCell ref="P3:Q3"/>
    <mergeCell ref="R3:S3"/>
    <mergeCell ref="D17:G17"/>
    <mergeCell ref="D18:G18"/>
    <mergeCell ref="T3:U3"/>
    <mergeCell ref="V3:W3"/>
    <mergeCell ref="X3: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AC19"/>
  <sheetViews>
    <sheetView tabSelected="1" zoomScale="90" zoomScaleNormal="90" workbookViewId="0">
      <selection activeCell="AA8" sqref="AA8"/>
    </sheetView>
  </sheetViews>
  <sheetFormatPr defaultRowHeight="15" x14ac:dyDescent="0.25"/>
  <cols>
    <col min="1" max="2" width="9.140625" style="1"/>
    <col min="3" max="3" width="24" style="1" customWidth="1"/>
    <col min="4" max="4" width="9.7109375" style="1" bestFit="1" customWidth="1"/>
    <col min="5" max="5" width="9" style="1" bestFit="1" customWidth="1"/>
    <col min="6" max="6" width="9.7109375" style="1" bestFit="1" customWidth="1"/>
    <col min="7" max="7" width="12.28515625" style="1" customWidth="1"/>
    <col min="8" max="8" width="9.7109375" style="1" bestFit="1" customWidth="1"/>
    <col min="9" max="9" width="9.28515625" style="1" bestFit="1" customWidth="1"/>
    <col min="10" max="10" width="9.7109375" style="1" bestFit="1" customWidth="1"/>
    <col min="11" max="11" width="9.28515625" style="1" bestFit="1" customWidth="1"/>
    <col min="12" max="12" width="9.7109375" style="1" bestFit="1" customWidth="1"/>
    <col min="13" max="13" width="9.28515625" style="1" bestFit="1" customWidth="1"/>
    <col min="14" max="14" width="9.7109375" style="1" bestFit="1" customWidth="1"/>
    <col min="15" max="15" width="9.28515625" style="1" bestFit="1" customWidth="1"/>
    <col min="16" max="16" width="9.7109375" style="1" bestFit="1" customWidth="1"/>
    <col min="17" max="17" width="9.28515625" style="1" bestFit="1" customWidth="1"/>
    <col min="18" max="18" width="9.7109375" style="1" bestFit="1" customWidth="1"/>
    <col min="19" max="19" width="9.28515625" style="1" bestFit="1" customWidth="1"/>
    <col min="20" max="20" width="11" style="1" bestFit="1" customWidth="1"/>
    <col min="21" max="21" width="10.28515625" style="1" bestFit="1" customWidth="1"/>
    <col min="22" max="22" width="11" style="1" bestFit="1" customWidth="1"/>
    <col min="23" max="23" width="9.140625" style="1"/>
    <col min="24" max="24" width="10.28515625" style="1" bestFit="1" customWidth="1"/>
    <col min="25" max="25" width="9.28515625" style="1" bestFit="1" customWidth="1"/>
    <col min="26" max="26" width="9.7109375" style="1" bestFit="1" customWidth="1"/>
    <col min="27" max="27" width="9.28515625" style="1" bestFit="1" customWidth="1"/>
    <col min="28" max="29" width="9.85546875" style="1" bestFit="1" customWidth="1"/>
    <col min="30" max="16384" width="9.140625" style="1"/>
  </cols>
  <sheetData>
    <row r="1" spans="2:29" ht="18.75" customHeight="1" x14ac:dyDescent="0.25">
      <c r="B1" s="25" t="s">
        <v>21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3" spans="2:29" ht="15.75" x14ac:dyDescent="0.25">
      <c r="B3" s="27" t="s">
        <v>0</v>
      </c>
      <c r="C3" s="29" t="s">
        <v>2</v>
      </c>
      <c r="D3" s="23" t="s">
        <v>6</v>
      </c>
      <c r="E3" s="24"/>
      <c r="F3" s="23" t="s">
        <v>7</v>
      </c>
      <c r="G3" s="24"/>
      <c r="H3" s="23" t="s">
        <v>8</v>
      </c>
      <c r="I3" s="24"/>
      <c r="J3" s="23" t="s">
        <v>9</v>
      </c>
      <c r="K3" s="24"/>
      <c r="L3" s="23" t="s">
        <v>10</v>
      </c>
      <c r="M3" s="24"/>
      <c r="N3" s="23" t="s">
        <v>11</v>
      </c>
      <c r="O3" s="24"/>
      <c r="P3" s="23" t="s">
        <v>12</v>
      </c>
      <c r="Q3" s="24"/>
      <c r="R3" s="23" t="s">
        <v>13</v>
      </c>
      <c r="S3" s="24"/>
      <c r="T3" s="23" t="s">
        <v>14</v>
      </c>
      <c r="U3" s="24"/>
      <c r="V3" s="23" t="s">
        <v>15</v>
      </c>
      <c r="W3" s="24"/>
      <c r="X3" s="23" t="s">
        <v>16</v>
      </c>
      <c r="Y3" s="24"/>
      <c r="Z3" s="23" t="s">
        <v>17</v>
      </c>
      <c r="AA3" s="24"/>
      <c r="AB3" s="31" t="s">
        <v>18</v>
      </c>
      <c r="AC3" s="32"/>
    </row>
    <row r="4" spans="2:29" ht="15.75" x14ac:dyDescent="0.25">
      <c r="B4" s="28"/>
      <c r="C4" s="30"/>
      <c r="D4" s="4" t="s">
        <v>19</v>
      </c>
      <c r="E4" s="4" t="s">
        <v>20</v>
      </c>
      <c r="F4" s="4" t="s">
        <v>19</v>
      </c>
      <c r="G4" s="4" t="s">
        <v>20</v>
      </c>
      <c r="H4" s="4" t="s">
        <v>19</v>
      </c>
      <c r="I4" s="4" t="s">
        <v>20</v>
      </c>
      <c r="J4" s="4" t="s">
        <v>19</v>
      </c>
      <c r="K4" s="4" t="s">
        <v>20</v>
      </c>
      <c r="L4" s="4" t="s">
        <v>19</v>
      </c>
      <c r="M4" s="4" t="s">
        <v>20</v>
      </c>
      <c r="N4" s="4" t="s">
        <v>19</v>
      </c>
      <c r="O4" s="4" t="s">
        <v>20</v>
      </c>
      <c r="P4" s="4" t="s">
        <v>19</v>
      </c>
      <c r="Q4" s="4" t="s">
        <v>20</v>
      </c>
      <c r="R4" s="4" t="s">
        <v>19</v>
      </c>
      <c r="S4" s="4" t="s">
        <v>20</v>
      </c>
      <c r="T4" s="4" t="s">
        <v>19</v>
      </c>
      <c r="U4" s="4" t="s">
        <v>20</v>
      </c>
      <c r="V4" s="4" t="s">
        <v>19</v>
      </c>
      <c r="W4" s="4" t="s">
        <v>20</v>
      </c>
      <c r="X4" s="4" t="s">
        <v>19</v>
      </c>
      <c r="Y4" s="4" t="s">
        <v>20</v>
      </c>
      <c r="Z4" s="4" t="s">
        <v>19</v>
      </c>
      <c r="AA4" s="4" t="s">
        <v>20</v>
      </c>
      <c r="AB4" s="8" t="s">
        <v>19</v>
      </c>
      <c r="AC4" s="8" t="s">
        <v>20</v>
      </c>
    </row>
    <row r="5" spans="2:29" ht="15.75" customHeight="1" x14ac:dyDescent="0.25">
      <c r="B5" s="3">
        <v>1</v>
      </c>
      <c r="C5" s="5" t="s">
        <v>3</v>
      </c>
      <c r="D5" s="16">
        <v>104.81</v>
      </c>
      <c r="E5" s="16">
        <v>216.70516000000001</v>
      </c>
      <c r="F5" s="16">
        <v>97.682000000000002</v>
      </c>
      <c r="G5" s="16">
        <v>201.68403000000001</v>
      </c>
      <c r="H5" s="16">
        <v>98.700999999999993</v>
      </c>
      <c r="I5" s="16">
        <v>202.67658</v>
      </c>
      <c r="J5" s="16">
        <v>85.647000000000006</v>
      </c>
      <c r="K5" s="16">
        <v>185.56022000000002</v>
      </c>
      <c r="L5" s="16">
        <v>78.001999999999995</v>
      </c>
      <c r="M5" s="16">
        <v>158.10381000000001</v>
      </c>
      <c r="N5" s="16">
        <v>68.89</v>
      </c>
      <c r="O5" s="16">
        <v>85.288579999999996</v>
      </c>
      <c r="P5" s="16">
        <v>76.617999999999995</v>
      </c>
      <c r="Q5" s="16">
        <v>101.86286</v>
      </c>
      <c r="R5" s="16">
        <v>74.245000000000005</v>
      </c>
      <c r="S5" s="16">
        <v>107.79111999999999</v>
      </c>
      <c r="T5" s="16">
        <v>74.082999999999998</v>
      </c>
      <c r="U5" s="16">
        <v>123.49562</v>
      </c>
      <c r="V5" s="16">
        <v>86.072000000000003</v>
      </c>
      <c r="W5" s="16">
        <v>156.00894</v>
      </c>
      <c r="X5" s="16">
        <v>51.326999999999998</v>
      </c>
      <c r="Y5" s="16">
        <v>94.340050000000005</v>
      </c>
      <c r="Z5" s="16">
        <v>59.374000000000002</v>
      </c>
      <c r="AA5" s="16">
        <v>113.44709</v>
      </c>
      <c r="AB5" s="17">
        <f>SUM(D5,F5,H5,J5,L5,N5,P5,R5,T5,V5,X5,Z5)</f>
        <v>955.45099999999991</v>
      </c>
      <c r="AC5" s="17">
        <f>SUM(E5,G5,I5,K5,M5,O5,Q5,S5,U5,W5,Y5,AA5)</f>
        <v>1746.9640599999998</v>
      </c>
    </row>
    <row r="6" spans="2:29" x14ac:dyDescent="0.25">
      <c r="B6" s="7">
        <v>2</v>
      </c>
      <c r="C6" s="6" t="s">
        <v>4</v>
      </c>
      <c r="D6" s="18">
        <v>965.46299999999997</v>
      </c>
      <c r="E6" s="19">
        <v>2313.27529</v>
      </c>
      <c r="F6" s="19">
        <v>893.56</v>
      </c>
      <c r="G6" s="19">
        <v>2111.2771499999999</v>
      </c>
      <c r="H6" s="19">
        <v>701.572</v>
      </c>
      <c r="I6" s="19">
        <v>1689.84169</v>
      </c>
      <c r="J6" s="19">
        <v>434.572</v>
      </c>
      <c r="K6" s="19">
        <v>945.35218999999995</v>
      </c>
      <c r="L6" s="19">
        <v>462.99</v>
      </c>
      <c r="M6" s="19">
        <v>971.16908000000001</v>
      </c>
      <c r="N6" s="19">
        <v>113.64100000000001</v>
      </c>
      <c r="O6" s="19">
        <v>200.61950999999999</v>
      </c>
      <c r="P6" s="19">
        <v>107.547</v>
      </c>
      <c r="Q6" s="19">
        <v>249.3741</v>
      </c>
      <c r="R6" s="19">
        <v>323.94900000000001</v>
      </c>
      <c r="S6" s="19">
        <v>778.36315999999999</v>
      </c>
      <c r="T6" s="19">
        <v>257.52199999999999</v>
      </c>
      <c r="U6" s="19">
        <v>688.87648000000002</v>
      </c>
      <c r="V6" s="19">
        <v>391.46199999999999</v>
      </c>
      <c r="W6" s="19">
        <v>1144.2204899999999</v>
      </c>
      <c r="X6" s="19">
        <v>972.32100000000003</v>
      </c>
      <c r="Y6" s="19">
        <v>2787.9806800000001</v>
      </c>
      <c r="Z6" s="19">
        <v>1191.796</v>
      </c>
      <c r="AA6" s="19">
        <v>3501.1413899999998</v>
      </c>
      <c r="AB6" s="17">
        <f t="shared" ref="AB6:AC7" si="0">SUM(D6,F6,H6,J6,L6,N6,P6,R6,T6,V6,X6,Z6)</f>
        <v>6816.3950000000004</v>
      </c>
      <c r="AC6" s="17">
        <f t="shared" si="0"/>
        <v>17381.49121</v>
      </c>
    </row>
    <row r="7" spans="2:29" x14ac:dyDescent="0.25">
      <c r="B7" s="3">
        <v>3</v>
      </c>
      <c r="C7" s="6" t="s">
        <v>5</v>
      </c>
      <c r="D7" s="18">
        <v>2987.076</v>
      </c>
      <c r="E7" s="19">
        <v>5527.3451699999996</v>
      </c>
      <c r="F7" s="19">
        <v>2576.73</v>
      </c>
      <c r="G7" s="19">
        <v>8248.8342100000009</v>
      </c>
      <c r="H7" s="19">
        <v>2553.922</v>
      </c>
      <c r="I7" s="19">
        <v>6352.2680300000002</v>
      </c>
      <c r="J7" s="19">
        <v>1209.3219999999999</v>
      </c>
      <c r="K7" s="19">
        <v>2954.96621</v>
      </c>
      <c r="L7" s="19">
        <v>0</v>
      </c>
      <c r="M7" s="19">
        <v>0</v>
      </c>
      <c r="N7" s="19">
        <v>856.25099999999998</v>
      </c>
      <c r="O7" s="19">
        <v>1559.8410100000001</v>
      </c>
      <c r="P7" s="19">
        <v>899.32799999999997</v>
      </c>
      <c r="Q7" s="19">
        <v>1272.0814700000001</v>
      </c>
      <c r="R7" s="19">
        <v>0</v>
      </c>
      <c r="S7" s="19">
        <v>0</v>
      </c>
      <c r="T7" s="19">
        <v>411.54700000000003</v>
      </c>
      <c r="U7" s="19">
        <v>828.97911999999997</v>
      </c>
      <c r="V7" s="19">
        <v>392.87700000000001</v>
      </c>
      <c r="W7" s="19">
        <v>716.67050832000007</v>
      </c>
      <c r="X7" s="19">
        <v>827.11599999999999</v>
      </c>
      <c r="Y7" s="19">
        <v>1766.7528606399999</v>
      </c>
      <c r="Z7" s="19">
        <v>1423.0509999999999</v>
      </c>
      <c r="AA7" s="19">
        <v>3618.8898455500002</v>
      </c>
      <c r="AB7" s="17">
        <f t="shared" si="0"/>
        <v>14137.220000000001</v>
      </c>
      <c r="AC7" s="17">
        <f t="shared" si="0"/>
        <v>32846.628434509999</v>
      </c>
    </row>
    <row r="8" spans="2:29" x14ac:dyDescent="0.25">
      <c r="B8" s="3">
        <v>4</v>
      </c>
      <c r="C8" s="9" t="s">
        <v>18</v>
      </c>
      <c r="D8" s="20">
        <f>SUM(D5:D7)</f>
        <v>4057.3490000000002</v>
      </c>
      <c r="E8" s="20">
        <f>SUM(E5:E7)</f>
        <v>8057.3256199999996</v>
      </c>
      <c r="F8" s="20">
        <f t="shared" ref="F8:AC8" si="1">SUM(F5:F7)</f>
        <v>3567.9719999999998</v>
      </c>
      <c r="G8" s="20">
        <f t="shared" si="1"/>
        <v>10561.795390000001</v>
      </c>
      <c r="H8" s="20">
        <f t="shared" si="1"/>
        <v>3354.1950000000002</v>
      </c>
      <c r="I8" s="20">
        <f t="shared" si="1"/>
        <v>8244.7862999999998</v>
      </c>
      <c r="J8" s="20">
        <f t="shared" si="1"/>
        <v>1729.5409999999999</v>
      </c>
      <c r="K8" s="20">
        <f t="shared" si="1"/>
        <v>4085.87862</v>
      </c>
      <c r="L8" s="20">
        <f t="shared" si="1"/>
        <v>540.99199999999996</v>
      </c>
      <c r="M8" s="20">
        <f t="shared" si="1"/>
        <v>1129.27289</v>
      </c>
      <c r="N8" s="20">
        <f t="shared" si="1"/>
        <v>1038.7819999999999</v>
      </c>
      <c r="O8" s="20">
        <f t="shared" si="1"/>
        <v>1845.7491</v>
      </c>
      <c r="P8" s="20">
        <f t="shared" si="1"/>
        <v>1083.4929999999999</v>
      </c>
      <c r="Q8" s="20">
        <f t="shared" si="1"/>
        <v>1623.31843</v>
      </c>
      <c r="R8" s="20">
        <f t="shared" si="1"/>
        <v>398.19400000000002</v>
      </c>
      <c r="S8" s="20">
        <f t="shared" si="1"/>
        <v>886.15427999999997</v>
      </c>
      <c r="T8" s="20">
        <f t="shared" si="1"/>
        <v>743.15200000000004</v>
      </c>
      <c r="U8" s="20">
        <f t="shared" si="1"/>
        <v>1641.35122</v>
      </c>
      <c r="V8" s="20">
        <f t="shared" si="1"/>
        <v>870.41100000000006</v>
      </c>
      <c r="W8" s="20">
        <f t="shared" si="1"/>
        <v>2016.8999383199998</v>
      </c>
      <c r="X8" s="20">
        <f t="shared" si="1"/>
        <v>1850.7640000000001</v>
      </c>
      <c r="Y8" s="20">
        <f t="shared" si="1"/>
        <v>4649.0735906399996</v>
      </c>
      <c r="Z8" s="20">
        <f t="shared" si="1"/>
        <v>2674.221</v>
      </c>
      <c r="AA8" s="20">
        <f t="shared" si="1"/>
        <v>7233.4783255500006</v>
      </c>
      <c r="AB8" s="20">
        <f t="shared" si="1"/>
        <v>21909.066000000003</v>
      </c>
      <c r="AC8" s="20">
        <f t="shared" si="1"/>
        <v>51975.083704509998</v>
      </c>
    </row>
    <row r="11" spans="2:29" ht="15.75" x14ac:dyDescent="0.25">
      <c r="Z11" s="10" t="s">
        <v>23</v>
      </c>
    </row>
    <row r="12" spans="2:29" ht="15.75" x14ac:dyDescent="0.25">
      <c r="Z12" s="11" t="s">
        <v>24</v>
      </c>
    </row>
    <row r="13" spans="2:29" ht="15.75" x14ac:dyDescent="0.25">
      <c r="Z13" s="11" t="s">
        <v>31</v>
      </c>
    </row>
    <row r="14" spans="2:29" ht="18.75" customHeight="1" x14ac:dyDescent="0.25">
      <c r="B14" s="25" t="s">
        <v>22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6" spans="2:29" ht="15.75" x14ac:dyDescent="0.25">
      <c r="B16" s="13" t="s">
        <v>0</v>
      </c>
      <c r="C16" s="13" t="s">
        <v>26</v>
      </c>
      <c r="D16" s="26" t="s">
        <v>1</v>
      </c>
      <c r="E16" s="26"/>
      <c r="F16" s="26"/>
      <c r="G16" s="26"/>
      <c r="H16" s="4" t="s">
        <v>6</v>
      </c>
      <c r="I16" s="4" t="s">
        <v>7</v>
      </c>
      <c r="J16" s="4" t="s">
        <v>8</v>
      </c>
      <c r="K16" s="4" t="s">
        <v>9</v>
      </c>
      <c r="L16" s="4" t="s">
        <v>10</v>
      </c>
      <c r="M16" s="4" t="s">
        <v>11</v>
      </c>
      <c r="N16" s="4" t="s">
        <v>12</v>
      </c>
      <c r="O16" s="4" t="s">
        <v>13</v>
      </c>
      <c r="P16" s="4" t="s">
        <v>14</v>
      </c>
      <c r="Q16" s="4" t="s">
        <v>15</v>
      </c>
      <c r="R16" s="4" t="s">
        <v>16</v>
      </c>
      <c r="S16" s="4" t="s">
        <v>17</v>
      </c>
      <c r="T16" s="14" t="s">
        <v>18</v>
      </c>
    </row>
    <row r="17" spans="2:20" ht="15.75" x14ac:dyDescent="0.25">
      <c r="B17" s="15">
        <v>1</v>
      </c>
      <c r="C17" s="2" t="s">
        <v>27</v>
      </c>
      <c r="D17" s="22" t="s">
        <v>28</v>
      </c>
      <c r="E17" s="22"/>
      <c r="F17" s="22"/>
      <c r="G17" s="22"/>
      <c r="H17" s="2">
        <v>4.1395</v>
      </c>
      <c r="I17" s="2">
        <v>3.8073000000000001</v>
      </c>
      <c r="J17" s="2">
        <v>3.8997000000000002</v>
      </c>
      <c r="K17" s="2">
        <v>2.5200999999999998</v>
      </c>
      <c r="L17" s="2">
        <v>1.7704</v>
      </c>
      <c r="M17" s="2">
        <v>0.84630000000000005</v>
      </c>
      <c r="N17" s="2">
        <v>0.27150000000000002</v>
      </c>
      <c r="O17" s="2">
        <v>1.1207</v>
      </c>
      <c r="P17" s="2">
        <v>1.2017</v>
      </c>
      <c r="Q17" s="2">
        <v>2.7610999999999999</v>
      </c>
      <c r="R17" s="2">
        <v>3.7084999999999999</v>
      </c>
      <c r="S17" s="2">
        <v>4.4302000000000001</v>
      </c>
      <c r="T17" s="2">
        <f>SUM(H17:S17)</f>
        <v>30.476999999999993</v>
      </c>
    </row>
    <row r="18" spans="2:20" ht="15.75" x14ac:dyDescent="0.25">
      <c r="B18" s="15">
        <v>2</v>
      </c>
      <c r="C18" s="2" t="s">
        <v>27</v>
      </c>
      <c r="D18" s="22" t="s">
        <v>29</v>
      </c>
      <c r="E18" s="22"/>
      <c r="F18" s="22"/>
      <c r="G18" s="22"/>
      <c r="H18" s="2">
        <v>20.735399999999998</v>
      </c>
      <c r="I18" s="2">
        <v>5.9476000000000004</v>
      </c>
      <c r="J18" s="2">
        <v>5.1173000000000002</v>
      </c>
      <c r="K18" s="2">
        <v>5.4161999999999999</v>
      </c>
      <c r="L18" s="2">
        <v>3.3873000000000002</v>
      </c>
      <c r="M18" s="2">
        <v>2.4588999999999999</v>
      </c>
      <c r="N18" s="2">
        <v>1.1375</v>
      </c>
      <c r="O18" s="2">
        <v>0.3649</v>
      </c>
      <c r="P18" s="2">
        <v>1.5565</v>
      </c>
      <c r="Q18" s="2">
        <v>1.6152</v>
      </c>
      <c r="R18" s="2">
        <v>3.8348</v>
      </c>
      <c r="S18" s="2">
        <v>4.9846000000000004</v>
      </c>
      <c r="T18" s="2">
        <f>SUM(H18:S18)</f>
        <v>56.556200000000004</v>
      </c>
    </row>
    <row r="19" spans="2:20" ht="18.75" customHeigh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</sheetData>
  <mergeCells count="20">
    <mergeCell ref="B1:AC1"/>
    <mergeCell ref="B14:AC14"/>
    <mergeCell ref="D16:G16"/>
    <mergeCell ref="B3:B4"/>
    <mergeCell ref="C3:C4"/>
    <mergeCell ref="D3:E3"/>
    <mergeCell ref="F3:G3"/>
    <mergeCell ref="H3:I3"/>
    <mergeCell ref="Z3:AA3"/>
    <mergeCell ref="AB3:AC3"/>
    <mergeCell ref="J3:K3"/>
    <mergeCell ref="L3:M3"/>
    <mergeCell ref="N3:O3"/>
    <mergeCell ref="P3:Q3"/>
    <mergeCell ref="R3:S3"/>
    <mergeCell ref="D17:G17"/>
    <mergeCell ref="D18:G18"/>
    <mergeCell ref="T3:U3"/>
    <mergeCell ref="V3:W3"/>
    <mergeCell ref="X3:Y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2019</vt:lpstr>
      <vt:lpstr>2020</vt:lpstr>
      <vt:lpstr>2021</vt:lpstr>
      <vt:lpstr>'2019'!Область_печати</vt:lpstr>
      <vt:lpstr>'2020'!Область_печати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2022-02-03T07:43:15Z</dcterms:modified>
</cp:coreProperties>
</file>