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X:\08 Инвест.программа\1. Программа МинЖКХ\3. Отчеты в МинЖКХ\2023 год\Годовой отчет\2023\"/>
    </mc:Choice>
  </mc:AlternateContent>
  <xr:revisionPtr revIDLastSave="0" documentId="13_ncr:1_{FA958244-EFB1-4AE3-B3D9-8C8ED7F710F3}" xr6:coauthVersionLast="36" xr6:coauthVersionMax="36" xr10:uidLastSave="{00000000-0000-0000-0000-000000000000}"/>
  <bookViews>
    <workbookView xWindow="-120" yWindow="-120" windowWidth="28920" windowHeight="12120" xr2:uid="{00000000-000D-0000-FFFF-FFFF00000000}"/>
  </bookViews>
  <sheets>
    <sheet name="Форма 2" sheetId="1" r:id="rId1"/>
  </sheets>
  <definedNames>
    <definedName name="_xlnm._FilterDatabase" localSheetId="0" hidden="1">'Форма 2'!$A$17:$WWA$106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8" i="1" l="1"/>
  <c r="S20" i="1"/>
  <c r="S46" i="1"/>
  <c r="Q46" i="1"/>
  <c r="S47" i="1"/>
  <c r="Q47" i="1"/>
  <c r="M49" i="1"/>
  <c r="K49" i="1"/>
  <c r="G49" i="1"/>
  <c r="D49" i="1"/>
  <c r="D47" i="1" s="1"/>
  <c r="S51" i="1"/>
  <c r="Q51" i="1"/>
  <c r="O51" i="1"/>
  <c r="S52" i="1"/>
  <c r="Q52" i="1"/>
  <c r="O52" i="1"/>
  <c r="S55" i="1"/>
  <c r="S53" i="1"/>
  <c r="Q53" i="1"/>
  <c r="O53" i="1"/>
  <c r="Q55" i="1"/>
  <c r="Q56" i="1"/>
  <c r="O55" i="1"/>
  <c r="S56" i="1"/>
  <c r="O56" i="1"/>
  <c r="I59" i="1"/>
  <c r="I49" i="1" s="1"/>
  <c r="E59" i="1"/>
  <c r="E49" i="1" s="1"/>
  <c r="M61" i="1"/>
  <c r="M60" i="1" s="1"/>
  <c r="K61" i="1"/>
  <c r="K60" i="1" s="1"/>
  <c r="G61" i="1"/>
  <c r="G60" i="1" s="1"/>
  <c r="E61" i="1"/>
  <c r="E60" i="1" s="1"/>
  <c r="D61" i="1"/>
  <c r="D60" i="1" s="1"/>
  <c r="S63" i="1"/>
  <c r="S61" i="1" s="1"/>
  <c r="S60" i="1" s="1"/>
  <c r="Q63" i="1"/>
  <c r="Q61" i="1" s="1"/>
  <c r="Q60" i="1" s="1"/>
  <c r="O63" i="1"/>
  <c r="O61" i="1" s="1"/>
  <c r="O60" i="1" s="1"/>
  <c r="I63" i="1"/>
  <c r="I61" i="1" s="1"/>
  <c r="I60" i="1" s="1"/>
  <c r="I85" i="1"/>
  <c r="I84" i="1"/>
  <c r="I86" i="1"/>
  <c r="I88" i="1"/>
  <c r="I87" i="1" s="1"/>
  <c r="M83" i="1"/>
  <c r="K83" i="1"/>
  <c r="G83" i="1"/>
  <c r="E83" i="1"/>
  <c r="D83" i="1"/>
  <c r="S86" i="1"/>
  <c r="S85" i="1"/>
  <c r="S84" i="1"/>
  <c r="Q86" i="1"/>
  <c r="Q85" i="1"/>
  <c r="Q84" i="1"/>
  <c r="O86" i="1"/>
  <c r="O85" i="1"/>
  <c r="O84" i="1"/>
  <c r="M87" i="1"/>
  <c r="K87" i="1"/>
  <c r="G87" i="1"/>
  <c r="E87" i="1"/>
  <c r="S88" i="1"/>
  <c r="S87" i="1" s="1"/>
  <c r="Q88" i="1"/>
  <c r="Q87" i="1" s="1"/>
  <c r="O88" i="1"/>
  <c r="O87" i="1" s="1"/>
  <c r="M90" i="1"/>
  <c r="K90" i="1"/>
  <c r="G90" i="1"/>
  <c r="E90" i="1"/>
  <c r="D90" i="1"/>
  <c r="S95" i="1"/>
  <c r="Q95" i="1"/>
  <c r="O95" i="1"/>
  <c r="I96" i="1"/>
  <c r="I95" i="1"/>
  <c r="I100" i="1"/>
  <c r="I99" i="1"/>
  <c r="I105" i="1"/>
  <c r="I104" i="1"/>
  <c r="I103" i="1"/>
  <c r="S96" i="1"/>
  <c r="Q96" i="1"/>
  <c r="O96" i="1"/>
  <c r="D97" i="1"/>
  <c r="I106" i="1"/>
  <c r="S100" i="1"/>
  <c r="S99" i="1"/>
  <c r="Q100" i="1"/>
  <c r="Q99" i="1"/>
  <c r="O100" i="1"/>
  <c r="O99" i="1"/>
  <c r="M97" i="1"/>
  <c r="K97" i="1"/>
  <c r="G97" i="1"/>
  <c r="E97" i="1"/>
  <c r="E101" i="1"/>
  <c r="D101" i="1"/>
  <c r="Q105" i="1"/>
  <c r="M101" i="1"/>
  <c r="K101" i="1"/>
  <c r="G101" i="1"/>
  <c r="S103" i="1"/>
  <c r="S104" i="1"/>
  <c r="S105" i="1"/>
  <c r="Q103" i="1"/>
  <c r="Q104" i="1"/>
  <c r="O103" i="1"/>
  <c r="O104" i="1"/>
  <c r="O105" i="1"/>
  <c r="S106" i="1"/>
  <c r="Q106" i="1"/>
  <c r="O106" i="1"/>
  <c r="E44" i="1"/>
  <c r="E42" i="1" s="1"/>
  <c r="E19" i="1"/>
  <c r="D87" i="1"/>
  <c r="D44" i="1"/>
  <c r="D42" i="1" s="1"/>
  <c r="D19" i="1"/>
  <c r="D46" i="1" l="1"/>
  <c r="O97" i="1"/>
  <c r="I97" i="1"/>
  <c r="S90" i="1"/>
  <c r="E82" i="1"/>
  <c r="E24" i="1" s="1"/>
  <c r="Q90" i="1"/>
  <c r="I90" i="1"/>
  <c r="M82" i="1"/>
  <c r="M25" i="1" s="1"/>
  <c r="Q83" i="1"/>
  <c r="D82" i="1"/>
  <c r="D24" i="1" s="1"/>
  <c r="Q101" i="1"/>
  <c r="S97" i="1"/>
  <c r="S49" i="1"/>
  <c r="O101" i="1"/>
  <c r="O90" i="1"/>
  <c r="O83" i="1"/>
  <c r="S83" i="1"/>
  <c r="K82" i="1"/>
  <c r="K24" i="1" s="1"/>
  <c r="Q49" i="1"/>
  <c r="G82" i="1"/>
  <c r="G25" i="1" s="1"/>
  <c r="Q97" i="1"/>
  <c r="I83" i="1"/>
  <c r="O46" i="1"/>
  <c r="O47" i="1"/>
  <c r="I101" i="1"/>
  <c r="E47" i="1"/>
  <c r="E46" i="1" s="1"/>
  <c r="O49" i="1"/>
  <c r="S101" i="1"/>
  <c r="D25" i="1" l="1"/>
  <c r="O25" i="1" s="1"/>
  <c r="Q82" i="1"/>
  <c r="G24" i="1"/>
  <c r="M24" i="1"/>
  <c r="O24" i="1" s="1"/>
  <c r="O82" i="1"/>
  <c r="I82" i="1"/>
  <c r="I24" i="1" s="1"/>
  <c r="S82" i="1"/>
  <c r="K25" i="1"/>
  <c r="S25" i="1" s="1"/>
  <c r="E20" i="1"/>
  <c r="E18" i="1" s="1"/>
  <c r="E25" i="1"/>
  <c r="S24" i="1"/>
  <c r="Q24" i="1"/>
  <c r="D20" i="1"/>
  <c r="I25" i="1" l="1"/>
  <c r="Q25" i="1"/>
  <c r="D18" i="1"/>
  <c r="O18" i="1" s="1"/>
  <c r="O20" i="1"/>
</calcChain>
</file>

<file path=xl/sharedStrings.xml><?xml version="1.0" encoding="utf-8"?>
<sst xmlns="http://schemas.openxmlformats.org/spreadsheetml/2006/main" count="1424" uniqueCount="249">
  <si>
    <t>Приложение № 2</t>
  </si>
  <si>
    <t>к приказу Минэнерго России
от 25 апреля 2018 г. № 320</t>
  </si>
  <si>
    <t>Форма 2. Отчет об исполнении плана освоения капитальных вложений по инвестиционным проектам инвестиционной программы</t>
  </si>
  <si>
    <t xml:space="preserve">за год </t>
  </si>
  <si>
    <t xml:space="preserve">Отчет о реализации инвестиционной программы </t>
  </si>
  <si>
    <t>ООО "ЯЭСК"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</si>
  <si>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</si>
  <si>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</si>
  <si>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</si>
  <si>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</si>
  <si>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</si>
  <si>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</si>
  <si>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</si>
  <si>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</si>
  <si>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</si>
  <si>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</si>
  <si>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Причины отклонений</t>
  </si>
  <si>
    <t>План</t>
  </si>
  <si>
    <t>Факт</t>
  </si>
  <si>
    <t>млн. рублей (без НДС)</t>
  </si>
  <si>
    <t>%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</si>
  <si>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</si>
  <si>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</si>
  <si>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</si>
  <si>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</si>
  <si>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</si>
  <si>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</si>
  <si>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</si>
  <si>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</si>
  <si>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</si>
  <si>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</si>
  <si>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</si>
  <si>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</si>
  <si>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</si>
  <si>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0.2</t>
  </si>
  <si>
    <t>0.3</t>
  </si>
  <si>
    <t>Покупка земельных участков для целей реализации инвестиционных проектов, всего, в том числе:</t>
  </si>
  <si>
    <t>0.4</t>
  </si>
  <si>
    <t>Республика Саха (Якутия)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</si>
  <si>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</si>
  <si>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</si>
  <si>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</si>
  <si>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</si>
  <si>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</si>
  <si>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К_012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</si>
  <si>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</si>
  <si>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</si>
  <si>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</si>
  <si>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</si>
  <si>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</si>
  <si>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</si>
  <si>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</si>
  <si>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1.1.2.1</t>
  </si>
  <si>
    <t xml:space="preserve">ПС Районная. Модернизация  АСУ ТП "MICROSCADA" </t>
  </si>
  <si>
    <t>J_001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</si>
  <si>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</si>
  <si>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</si>
  <si>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</si>
  <si>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</si>
  <si>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</si>
  <si>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</si>
  <si>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</si>
  <si>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Автотранспорт и дорожно-строительная техника:</t>
  </si>
  <si>
    <t>Электротехническое и энергетическое оборудование:</t>
  </si>
  <si>
    <t>ПС Районная. Создание (реконструкция) системы релейной защиты и автоматики ПС Районная</t>
  </si>
  <si>
    <t>K_001</t>
  </si>
  <si>
    <t>Вентиляционное, отопительное и насосное оборудование</t>
  </si>
  <si>
    <t>Гаражное, компрессорное оборудование, электро- и пневмоинструмент, станки</t>
  </si>
  <si>
    <t>К_028</t>
  </si>
  <si>
    <t>Оборудование автоматизации, ИТ и связи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</si>
  <si>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</si>
  <si>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</si>
  <si>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</si>
  <si>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</si>
  <si>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</si>
  <si>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</si>
  <si>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</si>
  <si>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</si>
  <si>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</si>
  <si>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</si>
  <si>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</si>
  <si>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</si>
  <si>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</si>
  <si>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</si>
  <si>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</si>
  <si>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</si>
  <si>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0.5</t>
  </si>
  <si>
    <t>Покупка земельных участков для целей реализации инвестиционных проектов, всего</t>
  </si>
  <si>
    <t>0.6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</si>
  <si>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</si>
  <si>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</si>
  <si>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</si>
  <si>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</si>
  <si>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</si>
  <si>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</si>
  <si>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</si>
  <si>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</si>
  <si>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</si>
  <si>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</si>
  <si>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</si>
  <si>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</si>
  <si>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</si>
  <si>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</si>
  <si>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</si>
  <si>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</si>
  <si>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</si>
  <si>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</si>
  <si>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</si>
  <si>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</si>
  <si>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1.2.1.2.4</t>
  </si>
  <si>
    <t>1.2.1.2.5</t>
  </si>
  <si>
    <t>1.2.1.2.6</t>
  </si>
  <si>
    <t>1.2.1.2.7</t>
  </si>
  <si>
    <t>1.2.1.2.8</t>
  </si>
  <si>
    <t>ПС Районная. Панель №41. Замена терминала БЭ2704.031 и приемопередатчика ПВЗУ-Е (Л222).</t>
  </si>
  <si>
    <t>N_007</t>
  </si>
  <si>
    <t>ПС Районная. ОПУ Реконструкция щита оперативного постоянного тока</t>
  </si>
  <si>
    <t>L_009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</si>
  <si>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</si>
  <si>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</si>
  <si>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</si>
  <si>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</si>
  <si>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</si>
  <si>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</si>
  <si>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</si>
  <si>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</si>
  <si>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</si>
  <si>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</si>
  <si>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</si>
  <si>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</si>
  <si>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</si>
  <si>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</si>
  <si>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</si>
  <si>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</si>
  <si>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</si>
  <si>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</si>
  <si>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</si>
  <si>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</si>
  <si>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</si>
  <si>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</si>
  <si>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</si>
  <si>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</si>
  <si>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</si>
  <si>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1.6.1</t>
  </si>
  <si>
    <t>1.6.1.1</t>
  </si>
  <si>
    <t>1.6.2</t>
  </si>
  <si>
    <t>1.6.2.1</t>
  </si>
  <si>
    <t>1.6.3</t>
  </si>
  <si>
    <t>1.6.4</t>
  </si>
  <si>
    <t>1.6.4.1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</si>
  <si>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</si>
  <si>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</si>
  <si>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</si>
  <si>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</si>
  <si>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>1.6.4.4</t>
  </si>
  <si>
    <t>1.6.4.5</t>
  </si>
  <si>
    <t>1.6.4.6</t>
  </si>
  <si>
    <t>Приобретение  Система записи телефонных разговоров</t>
  </si>
  <si>
    <t>L_013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</si>
  <si>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</si>
  <si>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</si>
  <si>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</si>
  <si>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</si>
  <si>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1.6.5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</si>
  <si>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</si>
  <si>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</si>
  <si>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</si>
  <si>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</si>
  <si>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</si>
  <si>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</si>
  <si>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</si>
  <si>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>2023</t>
  </si>
  <si>
    <t>Остаток освоения капитальных вложений на 01.01.2023 год, млн. рублей (без НДС)</t>
  </si>
  <si>
    <t>1.1.1.3.1.</t>
  </si>
  <si>
    <t>Строительство КЛ 10 кВ от ЗРУ 10 кВ ПС 220 кВ Районная  до места подключения с ВЛЗ 10 кВ  до объекта "Аэропорт г.Мирного". Ориентировочная длина по трассе 280 м. Кад.номер 14:16:000000:34</t>
  </si>
  <si>
    <t>1.1.4.2.1</t>
  </si>
  <si>
    <t>ПС 220 кВ Районная. Реконструкция ЗРУ 10 кВ с установкой 2-х линейных ячеек и 2-х шинных ячеек</t>
  </si>
  <si>
    <t>Замена терминалов защиты и управления присоединений 10 кВ (9 шт.)</t>
  </si>
  <si>
    <t>M_013</t>
  </si>
  <si>
    <t>Замена терминалов микропроцессорных защит с интеграцией в действующую систему ПС 220 кВ Районная (6 шт)</t>
  </si>
  <si>
    <t>M_014</t>
  </si>
  <si>
    <t>Замена терминалов микропроцессорных защит с интеграцией в действующую систему ПС 220 кВ Районная (8 шт)</t>
  </si>
  <si>
    <t>M_015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</si>
  <si>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</si>
  <si>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</si>
  <si>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</si>
  <si>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легкового грузопассажирского автомобиля повышенной проходимости</t>
  </si>
  <si>
    <t>M_019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</si>
  <si>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</si>
  <si>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</si>
  <si>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</si>
  <si>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</si>
  <si>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Организация системы видеонаблюдения на административной базе ООО "ЯЭСК"</t>
  </si>
  <si>
    <t>M_020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</si>
  <si>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</si>
  <si>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</si>
  <si>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производственного здания на производственной площадке ПС 220 кВ Районная</t>
  </si>
  <si>
    <t>M_024</t>
  </si>
  <si>
    <t>Строительство солнечной электростанции на административной базе РЭС</t>
  </si>
  <si>
    <t>M_021</t>
  </si>
  <si>
    <t xml:space="preserve">Сооружение стелы </t>
  </si>
  <si>
    <t>M_022</t>
  </si>
  <si>
    <t>Получена экономия по результатам торгово-закупочных процедур. Мероприятие выполнено.</t>
  </si>
  <si>
    <t>2024</t>
  </si>
  <si>
    <t>Приказом Министерства ЖКХ и энергетики Республики Саха (Якутия) №565-ОД от 29.11.2023</t>
  </si>
  <si>
    <t>Фактический объем освоения капитальных вложений на 01.01.2023 год, млн. рублей
(без НДС)</t>
  </si>
  <si>
    <t>Освоение капитальных вложений года 2023,
млн. рублей (без НДС)</t>
  </si>
  <si>
    <t>Остаток освоения капитальных вложений на 01.01.2024 год, млн. рублей (без НДС)</t>
  </si>
  <si>
    <t>Отклонение от плана освоения капитальных вложений года 2023</t>
  </si>
  <si>
    <t>1.2.1.2.2</t>
  </si>
  <si>
    <t>L_001</t>
  </si>
  <si>
    <t>1.2.1.2.3</t>
  </si>
  <si>
    <t>ПС Районная. Панель №38. Замена терминала БЭ2704.031 и приемопередатчика ПВЗУ-Е (Л222).</t>
  </si>
  <si>
    <t>M_007</t>
  </si>
  <si>
    <t>1.2.1.2.9</t>
  </si>
  <si>
    <t xml:space="preserve">Выполнение работ по разработке проектной и рабочей документации по объекту: «Реконструкция ПС 220 кВ Районная до подстанции нового поколения. Этап 1. Строительство ячейки № 0 и реконструкция ячеек № 3, 4, 5» </t>
  </si>
  <si>
    <t>M_016</t>
  </si>
  <si>
    <t>1.2.1.2.10</t>
  </si>
  <si>
    <t xml:space="preserve">Выполнение работ по строительно-монтажным и пусконаладочным работам  по объекту: «Реконструкция ПС 220 кВ Районная до подстанции нового поколения. Этап 1. Строительство ячейки № 0 и реконструкция ячеек № 3, 4,5»  </t>
  </si>
  <si>
    <t>O_001</t>
  </si>
  <si>
    <t>1.2.2.1.2</t>
  </si>
  <si>
    <t>Выполнение работ по разработке проектной и рабочей документации по объекту «Реконструкция ВЛ ЭХЗ 10 кВ с установкой металлических опор»</t>
  </si>
  <si>
    <t>N_009</t>
  </si>
  <si>
    <t>1.6.1.2.</t>
  </si>
  <si>
    <t>Приобретение бортового автомобиля, оснащенного кран-манипуляторной и буровой установками</t>
  </si>
  <si>
    <t>N_010</t>
  </si>
  <si>
    <t>1.6.1.3.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</si>
  <si>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</si>
  <si>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</si>
  <si>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1.6.5.3</t>
  </si>
  <si>
    <t>Организация сетевой инфраструктуры между ПС «Районная» и производственной базой ЯЭСК</t>
  </si>
  <si>
    <t>N_011</t>
  </si>
  <si>
    <t>Реконструкция въездных ворот на ПС 220 кВ Районная</t>
  </si>
  <si>
    <t>N_012</t>
  </si>
  <si>
    <t>Реконструкция теплой автостоянки на производственной площадке ПС 220 кВ Районная</t>
  </si>
  <si>
    <t>N_013</t>
  </si>
  <si>
    <t>1.6.6.4</t>
  </si>
  <si>
    <t>1.6.6.5</t>
  </si>
  <si>
    <t>В связи с длительной процедурой торгово-закупочных процедур, поиском поставщиков в рамках утвержденного лимита, мероприятие частично переносится на 2024 год. Договор заключен с ООО "БалтЭнергоМаш" 15.12.2022. В связи с погодными условиями поставщик не успел выполнить СМР и ПНР в срок, работы перенесены на 2024 г.</t>
  </si>
  <si>
    <t>В связи с длительной процедурой торгово-закупочных процедур, поиском поставщиков в рамках утвержденного лимита, финансирование мероприятия переносится на 2024 год. Договор заключен 30.12.2023.</t>
  </si>
  <si>
    <t>В связи с введенными санкциями, сложной логистикой, частичная поставка оборудования в 1 квартале 2024 г.</t>
  </si>
  <si>
    <t>Для оперативной работы дополнительно приобретены генератор, лебедка,устройство пускозарядное</t>
  </si>
  <si>
    <t>В ходе согласования с АО "СО ЕЭС" этапов по выполнению ПИР, с контрагентом была заключено дополнительное соглашение на увеличением работ по ПИР. В связи с увеличением объемов работ, увеличением срока выполнения работ, завершение мероприятия было перенесено на 2023 г. Перераспределение затрат по договору по годам.</t>
  </si>
  <si>
    <t>В связи с длительной процедурой торгово-закупочных процедур, поиском поставщиков в рамках утвержденного лимита, финансирование мероприятия переносится на 2024 год. Договор заключен 26.12.2023.</t>
  </si>
  <si>
    <t>Перераспределение по годам 2023-2024 гг. Фактически заключен договор с ООО "Энергопроект" на сумму 7,82 млн.руб. 
(НДС не предусмотрен)</t>
  </si>
  <si>
    <t>ПС Районная.  Модернизация терминалов ВЧ защит (Л-211, Л-212)</t>
  </si>
  <si>
    <t>По итогам закупочных процедур перераспределение по договору - заключен один договора на поставку по двум мероприятиям (М_013, N_007)</t>
  </si>
  <si>
    <t>Дополнительное соглашение заключено 13.12.2023 г. Поставка оборудования перенесена на 2024 г.</t>
  </si>
  <si>
    <t>В связи с длительной процедурой поиска поставщиков в 2023 году, договор заключен 13.12.2023 г. Поставка оборудования перенесена на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</si>
</sst>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70">
    <xf numFmtId="0" fontId="0" fillId="0" borderId="0" xfId="0"/>
    <xf numFmtId="0" fontId="8" fillId="0" borderId="14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left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/>
    </xf>
    <xf numFmtId="0" fontId="10" fillId="0" borderId="14" xfId="1" applyFont="1" applyFill="1" applyBorder="1" applyAlignment="1">
      <alignment horizontal="left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left" vertical="center" wrapText="1"/>
    </xf>
    <xf numFmtId="0" fontId="5" fillId="0" borderId="14" xfId="1" applyFont="1" applyFill="1" applyBorder="1" applyAlignment="1">
      <alignment horizontal="center" vertical="center"/>
    </xf>
    <xf numFmtId="0" fontId="10" fillId="0" borderId="14" xfId="1" applyFont="1" applyFill="1" applyBorder="1" applyAlignment="1">
      <alignment horizontal="center" vertical="center" wrapText="1"/>
    </xf>
    <xf numFmtId="49" fontId="8" fillId="0" borderId="14" xfId="1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left" vertical="center" wrapText="1"/>
    </xf>
    <xf numFmtId="49" fontId="10" fillId="0" borderId="14" xfId="1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10" fontId="9" fillId="0" borderId="14" xfId="0" applyNumberFormat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/>
    </xf>
    <xf numFmtId="0" fontId="11" fillId="0" borderId="14" xfId="1" applyFont="1" applyFill="1" applyBorder="1" applyAlignment="1">
      <alignment horizontal="left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 applyAlignment="1">
      <alignment horizontal="center" wrapText="1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/>
    </xf>
    <xf numFmtId="10" fontId="9" fillId="0" borderId="14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4" fontId="7" fillId="0" borderId="0" xfId="0" applyNumberFormat="1" applyFont="1" applyFill="1" applyAlignment="1">
      <alignment horizontal="left"/>
    </xf>
    <xf numFmtId="4" fontId="5" fillId="0" borderId="14" xfId="0" applyNumberFormat="1" applyFont="1" applyFill="1" applyBorder="1" applyAlignment="1">
      <alignment horizontal="center" vertical="center"/>
    </xf>
    <xf numFmtId="10" fontId="5" fillId="0" borderId="14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4" fontId="11" fillId="0" borderId="14" xfId="0" applyNumberFormat="1" applyFont="1" applyFill="1" applyBorder="1" applyAlignment="1">
      <alignment horizontal="center" vertical="center"/>
    </xf>
    <xf numFmtId="10" fontId="11" fillId="0" borderId="14" xfId="0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/>
    </xf>
    <xf numFmtId="0" fontId="13" fillId="0" borderId="14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/>
    </xf>
    <xf numFmtId="2" fontId="5" fillId="0" borderId="14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/>
    </xf>
  </cellXfs>
  <cellStyles count="5">
    <cellStyle name="Обычный" xfId="0" builtinId="0"/>
    <cellStyle name="Обычный 10" xfId="2" xr:uid="{00000000-0005-0000-0000-000001000000}"/>
    <cellStyle name="Обычный 11" xfId="3" xr:uid="{00000000-0005-0000-0000-000002000000}"/>
    <cellStyle name="Обычный 3" xfId="4" xr:uid="{00000000-0005-0000-0000-000003000000}"/>
    <cellStyle name="Обычный 7" xfId="1" xr:uid="{00000000-0005-0000-0000-000004000000}"/>
  </cellStyles>
  <dxfs count="5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6"/>
  <sheetViews>
    <sheetView tabSelected="1" zoomScale="90" zoomScaleNormal="90" workbookViewId="0">
      <selection activeCell="K45" sqref="K45"/>
    </sheetView>
  </sheetViews>
  <sheetFormatPr defaultRowHeight="15.75" x14ac:dyDescent="0.25"/>
  <cols>
    <col min="1" max="1" width="8.140625" style="41" customWidth="1"/>
    <col min="2" max="2" width="29.85546875" style="41" customWidth="1"/>
    <col min="3" max="3" width="10.42578125" style="41" customWidth="1"/>
    <col min="4" max="4" width="17.85546875" style="19" customWidth="1"/>
    <col min="5" max="5" width="17.28515625" style="19" customWidth="1"/>
    <col min="6" max="13" width="7.7109375" style="19" customWidth="1"/>
    <col min="14" max="15" width="7.7109375" style="20" customWidth="1"/>
    <col min="16" max="16" width="9.140625" style="20" customWidth="1"/>
    <col min="17" max="17" width="8.28515625" style="19" customWidth="1"/>
    <col min="18" max="18" width="7.7109375" style="20" customWidth="1"/>
    <col min="19" max="19" width="7.7109375" style="19" customWidth="1"/>
    <col min="20" max="20" width="36.28515625" style="24" customWidth="1"/>
    <col min="21" max="256" width="9.140625" style="41"/>
    <col min="257" max="257" width="8.140625" style="41" customWidth="1"/>
    <col min="258" max="258" width="29.85546875" style="41" customWidth="1"/>
    <col min="259" max="259" width="10.42578125" style="41" customWidth="1"/>
    <col min="260" max="260" width="17.85546875" style="41" customWidth="1"/>
    <col min="261" max="261" width="14" style="41" customWidth="1"/>
    <col min="262" max="271" width="7.7109375" style="41" customWidth="1"/>
    <col min="272" max="273" width="8.28515625" style="41" customWidth="1"/>
    <col min="274" max="275" width="7.7109375" style="41" customWidth="1"/>
    <col min="276" max="512" width="9.140625" style="41"/>
    <col min="513" max="513" width="8.140625" style="41" customWidth="1"/>
    <col min="514" max="514" width="29.85546875" style="41" customWidth="1"/>
    <col min="515" max="515" width="10.42578125" style="41" customWidth="1"/>
    <col min="516" max="516" width="17.85546875" style="41" customWidth="1"/>
    <col min="517" max="517" width="14" style="41" customWidth="1"/>
    <col min="518" max="527" width="7.7109375" style="41" customWidth="1"/>
    <col min="528" max="529" width="8.28515625" style="41" customWidth="1"/>
    <col min="530" max="531" width="7.7109375" style="41" customWidth="1"/>
    <col min="532" max="768" width="9.140625" style="41"/>
    <col min="769" max="769" width="8.140625" style="41" customWidth="1"/>
    <col min="770" max="770" width="29.85546875" style="41" customWidth="1"/>
    <col min="771" max="771" width="10.42578125" style="41" customWidth="1"/>
    <col min="772" max="772" width="17.85546875" style="41" customWidth="1"/>
    <col min="773" max="773" width="14" style="41" customWidth="1"/>
    <col min="774" max="783" width="7.7109375" style="41" customWidth="1"/>
    <col min="784" max="785" width="8.28515625" style="41" customWidth="1"/>
    <col min="786" max="787" width="7.7109375" style="41" customWidth="1"/>
    <col min="788" max="1024" width="9.140625" style="41"/>
    <col min="1025" max="1025" width="8.140625" style="41" customWidth="1"/>
    <col min="1026" max="1026" width="29.85546875" style="41" customWidth="1"/>
    <col min="1027" max="1027" width="10.42578125" style="41" customWidth="1"/>
    <col min="1028" max="1028" width="17.85546875" style="41" customWidth="1"/>
    <col min="1029" max="1029" width="14" style="41" customWidth="1"/>
    <col min="1030" max="1039" width="7.7109375" style="41" customWidth="1"/>
    <col min="1040" max="1041" width="8.28515625" style="41" customWidth="1"/>
    <col min="1042" max="1043" width="7.7109375" style="41" customWidth="1"/>
    <col min="1044" max="1280" width="9.140625" style="41"/>
    <col min="1281" max="1281" width="8.140625" style="41" customWidth="1"/>
    <col min="1282" max="1282" width="29.85546875" style="41" customWidth="1"/>
    <col min="1283" max="1283" width="10.42578125" style="41" customWidth="1"/>
    <col min="1284" max="1284" width="17.85546875" style="41" customWidth="1"/>
    <col min="1285" max="1285" width="14" style="41" customWidth="1"/>
    <col min="1286" max="1295" width="7.7109375" style="41" customWidth="1"/>
    <col min="1296" max="1297" width="8.28515625" style="41" customWidth="1"/>
    <col min="1298" max="1299" width="7.7109375" style="41" customWidth="1"/>
    <col min="1300" max="1536" width="9.140625" style="41"/>
    <col min="1537" max="1537" width="8.140625" style="41" customWidth="1"/>
    <col min="1538" max="1538" width="29.85546875" style="41" customWidth="1"/>
    <col min="1539" max="1539" width="10.42578125" style="41" customWidth="1"/>
    <col min="1540" max="1540" width="17.85546875" style="41" customWidth="1"/>
    <col min="1541" max="1541" width="14" style="41" customWidth="1"/>
    <col min="1542" max="1551" width="7.7109375" style="41" customWidth="1"/>
    <col min="1552" max="1553" width="8.28515625" style="41" customWidth="1"/>
    <col min="1554" max="1555" width="7.7109375" style="41" customWidth="1"/>
    <col min="1556" max="1792" width="9.140625" style="41"/>
    <col min="1793" max="1793" width="8.140625" style="41" customWidth="1"/>
    <col min="1794" max="1794" width="29.85546875" style="41" customWidth="1"/>
    <col min="1795" max="1795" width="10.42578125" style="41" customWidth="1"/>
    <col min="1796" max="1796" width="17.85546875" style="41" customWidth="1"/>
    <col min="1797" max="1797" width="14" style="41" customWidth="1"/>
    <col min="1798" max="1807" width="7.7109375" style="41" customWidth="1"/>
    <col min="1808" max="1809" width="8.28515625" style="41" customWidth="1"/>
    <col min="1810" max="1811" width="7.7109375" style="41" customWidth="1"/>
    <col min="1812" max="2048" width="9.140625" style="41"/>
    <col min="2049" max="2049" width="8.140625" style="41" customWidth="1"/>
    <col min="2050" max="2050" width="29.85546875" style="41" customWidth="1"/>
    <col min="2051" max="2051" width="10.42578125" style="41" customWidth="1"/>
    <col min="2052" max="2052" width="17.85546875" style="41" customWidth="1"/>
    <col min="2053" max="2053" width="14" style="41" customWidth="1"/>
    <col min="2054" max="2063" width="7.7109375" style="41" customWidth="1"/>
    <col min="2064" max="2065" width="8.28515625" style="41" customWidth="1"/>
    <col min="2066" max="2067" width="7.7109375" style="41" customWidth="1"/>
    <col min="2068" max="2304" width="9.140625" style="41"/>
    <col min="2305" max="2305" width="8.140625" style="41" customWidth="1"/>
    <col min="2306" max="2306" width="29.85546875" style="41" customWidth="1"/>
    <col min="2307" max="2307" width="10.42578125" style="41" customWidth="1"/>
    <col min="2308" max="2308" width="17.85546875" style="41" customWidth="1"/>
    <col min="2309" max="2309" width="14" style="41" customWidth="1"/>
    <col min="2310" max="2319" width="7.7109375" style="41" customWidth="1"/>
    <col min="2320" max="2321" width="8.28515625" style="41" customWidth="1"/>
    <col min="2322" max="2323" width="7.7109375" style="41" customWidth="1"/>
    <col min="2324" max="2560" width="9.140625" style="41"/>
    <col min="2561" max="2561" width="8.140625" style="41" customWidth="1"/>
    <col min="2562" max="2562" width="29.85546875" style="41" customWidth="1"/>
    <col min="2563" max="2563" width="10.42578125" style="41" customWidth="1"/>
    <col min="2564" max="2564" width="17.85546875" style="41" customWidth="1"/>
    <col min="2565" max="2565" width="14" style="41" customWidth="1"/>
    <col min="2566" max="2575" width="7.7109375" style="41" customWidth="1"/>
    <col min="2576" max="2577" width="8.28515625" style="41" customWidth="1"/>
    <col min="2578" max="2579" width="7.7109375" style="41" customWidth="1"/>
    <col min="2580" max="2816" width="9.140625" style="41"/>
    <col min="2817" max="2817" width="8.140625" style="41" customWidth="1"/>
    <col min="2818" max="2818" width="29.85546875" style="41" customWidth="1"/>
    <col min="2819" max="2819" width="10.42578125" style="41" customWidth="1"/>
    <col min="2820" max="2820" width="17.85546875" style="41" customWidth="1"/>
    <col min="2821" max="2821" width="14" style="41" customWidth="1"/>
    <col min="2822" max="2831" width="7.7109375" style="41" customWidth="1"/>
    <col min="2832" max="2833" width="8.28515625" style="41" customWidth="1"/>
    <col min="2834" max="2835" width="7.7109375" style="41" customWidth="1"/>
    <col min="2836" max="3072" width="9.140625" style="41"/>
    <col min="3073" max="3073" width="8.140625" style="41" customWidth="1"/>
    <col min="3074" max="3074" width="29.85546875" style="41" customWidth="1"/>
    <col min="3075" max="3075" width="10.42578125" style="41" customWidth="1"/>
    <col min="3076" max="3076" width="17.85546875" style="41" customWidth="1"/>
    <col min="3077" max="3077" width="14" style="41" customWidth="1"/>
    <col min="3078" max="3087" width="7.7109375" style="41" customWidth="1"/>
    <col min="3088" max="3089" width="8.28515625" style="41" customWidth="1"/>
    <col min="3090" max="3091" width="7.7109375" style="41" customWidth="1"/>
    <col min="3092" max="3328" width="9.140625" style="41"/>
    <col min="3329" max="3329" width="8.140625" style="41" customWidth="1"/>
    <col min="3330" max="3330" width="29.85546875" style="41" customWidth="1"/>
    <col min="3331" max="3331" width="10.42578125" style="41" customWidth="1"/>
    <col min="3332" max="3332" width="17.85546875" style="41" customWidth="1"/>
    <col min="3333" max="3333" width="14" style="41" customWidth="1"/>
    <col min="3334" max="3343" width="7.7109375" style="41" customWidth="1"/>
    <col min="3344" max="3345" width="8.28515625" style="41" customWidth="1"/>
    <col min="3346" max="3347" width="7.7109375" style="41" customWidth="1"/>
    <col min="3348" max="3584" width="9.140625" style="41"/>
    <col min="3585" max="3585" width="8.140625" style="41" customWidth="1"/>
    <col min="3586" max="3586" width="29.85546875" style="41" customWidth="1"/>
    <col min="3587" max="3587" width="10.42578125" style="41" customWidth="1"/>
    <col min="3588" max="3588" width="17.85546875" style="41" customWidth="1"/>
    <col min="3589" max="3589" width="14" style="41" customWidth="1"/>
    <col min="3590" max="3599" width="7.7109375" style="41" customWidth="1"/>
    <col min="3600" max="3601" width="8.28515625" style="41" customWidth="1"/>
    <col min="3602" max="3603" width="7.7109375" style="41" customWidth="1"/>
    <col min="3604" max="3840" width="9.140625" style="41"/>
    <col min="3841" max="3841" width="8.140625" style="41" customWidth="1"/>
    <col min="3842" max="3842" width="29.85546875" style="41" customWidth="1"/>
    <col min="3843" max="3843" width="10.42578125" style="41" customWidth="1"/>
    <col min="3844" max="3844" width="17.85546875" style="41" customWidth="1"/>
    <col min="3845" max="3845" width="14" style="41" customWidth="1"/>
    <col min="3846" max="3855" width="7.7109375" style="41" customWidth="1"/>
    <col min="3856" max="3857" width="8.28515625" style="41" customWidth="1"/>
    <col min="3858" max="3859" width="7.7109375" style="41" customWidth="1"/>
    <col min="3860" max="4096" width="9.140625" style="41"/>
    <col min="4097" max="4097" width="8.140625" style="41" customWidth="1"/>
    <col min="4098" max="4098" width="29.85546875" style="41" customWidth="1"/>
    <col min="4099" max="4099" width="10.42578125" style="41" customWidth="1"/>
    <col min="4100" max="4100" width="17.85546875" style="41" customWidth="1"/>
    <col min="4101" max="4101" width="14" style="41" customWidth="1"/>
    <col min="4102" max="4111" width="7.7109375" style="41" customWidth="1"/>
    <col min="4112" max="4113" width="8.28515625" style="41" customWidth="1"/>
    <col min="4114" max="4115" width="7.7109375" style="41" customWidth="1"/>
    <col min="4116" max="4352" width="9.140625" style="41"/>
    <col min="4353" max="4353" width="8.140625" style="41" customWidth="1"/>
    <col min="4354" max="4354" width="29.85546875" style="41" customWidth="1"/>
    <col min="4355" max="4355" width="10.42578125" style="41" customWidth="1"/>
    <col min="4356" max="4356" width="17.85546875" style="41" customWidth="1"/>
    <col min="4357" max="4357" width="14" style="41" customWidth="1"/>
    <col min="4358" max="4367" width="7.7109375" style="41" customWidth="1"/>
    <col min="4368" max="4369" width="8.28515625" style="41" customWidth="1"/>
    <col min="4370" max="4371" width="7.7109375" style="41" customWidth="1"/>
    <col min="4372" max="4608" width="9.140625" style="41"/>
    <col min="4609" max="4609" width="8.140625" style="41" customWidth="1"/>
    <col min="4610" max="4610" width="29.85546875" style="41" customWidth="1"/>
    <col min="4611" max="4611" width="10.42578125" style="41" customWidth="1"/>
    <col min="4612" max="4612" width="17.85546875" style="41" customWidth="1"/>
    <col min="4613" max="4613" width="14" style="41" customWidth="1"/>
    <col min="4614" max="4623" width="7.7109375" style="41" customWidth="1"/>
    <col min="4624" max="4625" width="8.28515625" style="41" customWidth="1"/>
    <col min="4626" max="4627" width="7.7109375" style="41" customWidth="1"/>
    <col min="4628" max="4864" width="9.140625" style="41"/>
    <col min="4865" max="4865" width="8.140625" style="41" customWidth="1"/>
    <col min="4866" max="4866" width="29.85546875" style="41" customWidth="1"/>
    <col min="4867" max="4867" width="10.42578125" style="41" customWidth="1"/>
    <col min="4868" max="4868" width="17.85546875" style="41" customWidth="1"/>
    <col min="4869" max="4869" width="14" style="41" customWidth="1"/>
    <col min="4870" max="4879" width="7.7109375" style="41" customWidth="1"/>
    <col min="4880" max="4881" width="8.28515625" style="41" customWidth="1"/>
    <col min="4882" max="4883" width="7.7109375" style="41" customWidth="1"/>
    <col min="4884" max="5120" width="9.140625" style="41"/>
    <col min="5121" max="5121" width="8.140625" style="41" customWidth="1"/>
    <col min="5122" max="5122" width="29.85546875" style="41" customWidth="1"/>
    <col min="5123" max="5123" width="10.42578125" style="41" customWidth="1"/>
    <col min="5124" max="5124" width="17.85546875" style="41" customWidth="1"/>
    <col min="5125" max="5125" width="14" style="41" customWidth="1"/>
    <col min="5126" max="5135" width="7.7109375" style="41" customWidth="1"/>
    <col min="5136" max="5137" width="8.28515625" style="41" customWidth="1"/>
    <col min="5138" max="5139" width="7.7109375" style="41" customWidth="1"/>
    <col min="5140" max="5376" width="9.140625" style="41"/>
    <col min="5377" max="5377" width="8.140625" style="41" customWidth="1"/>
    <col min="5378" max="5378" width="29.85546875" style="41" customWidth="1"/>
    <col min="5379" max="5379" width="10.42578125" style="41" customWidth="1"/>
    <col min="5380" max="5380" width="17.85546875" style="41" customWidth="1"/>
    <col min="5381" max="5381" width="14" style="41" customWidth="1"/>
    <col min="5382" max="5391" width="7.7109375" style="41" customWidth="1"/>
    <col min="5392" max="5393" width="8.28515625" style="41" customWidth="1"/>
    <col min="5394" max="5395" width="7.7109375" style="41" customWidth="1"/>
    <col min="5396" max="5632" width="9.140625" style="41"/>
    <col min="5633" max="5633" width="8.140625" style="41" customWidth="1"/>
    <col min="5634" max="5634" width="29.85546875" style="41" customWidth="1"/>
    <col min="5635" max="5635" width="10.42578125" style="41" customWidth="1"/>
    <col min="5636" max="5636" width="17.85546875" style="41" customWidth="1"/>
    <col min="5637" max="5637" width="14" style="41" customWidth="1"/>
    <col min="5638" max="5647" width="7.7109375" style="41" customWidth="1"/>
    <col min="5648" max="5649" width="8.28515625" style="41" customWidth="1"/>
    <col min="5650" max="5651" width="7.7109375" style="41" customWidth="1"/>
    <col min="5652" max="5888" width="9.140625" style="41"/>
    <col min="5889" max="5889" width="8.140625" style="41" customWidth="1"/>
    <col min="5890" max="5890" width="29.85546875" style="41" customWidth="1"/>
    <col min="5891" max="5891" width="10.42578125" style="41" customWidth="1"/>
    <col min="5892" max="5892" width="17.85546875" style="41" customWidth="1"/>
    <col min="5893" max="5893" width="14" style="41" customWidth="1"/>
    <col min="5894" max="5903" width="7.7109375" style="41" customWidth="1"/>
    <col min="5904" max="5905" width="8.28515625" style="41" customWidth="1"/>
    <col min="5906" max="5907" width="7.7109375" style="41" customWidth="1"/>
    <col min="5908" max="6144" width="9.140625" style="41"/>
    <col min="6145" max="6145" width="8.140625" style="41" customWidth="1"/>
    <col min="6146" max="6146" width="29.85546875" style="41" customWidth="1"/>
    <col min="6147" max="6147" width="10.42578125" style="41" customWidth="1"/>
    <col min="6148" max="6148" width="17.85546875" style="41" customWidth="1"/>
    <col min="6149" max="6149" width="14" style="41" customWidth="1"/>
    <col min="6150" max="6159" width="7.7109375" style="41" customWidth="1"/>
    <col min="6160" max="6161" width="8.28515625" style="41" customWidth="1"/>
    <col min="6162" max="6163" width="7.7109375" style="41" customWidth="1"/>
    <col min="6164" max="6400" width="9.140625" style="41"/>
    <col min="6401" max="6401" width="8.140625" style="41" customWidth="1"/>
    <col min="6402" max="6402" width="29.85546875" style="41" customWidth="1"/>
    <col min="6403" max="6403" width="10.42578125" style="41" customWidth="1"/>
    <col min="6404" max="6404" width="17.85546875" style="41" customWidth="1"/>
    <col min="6405" max="6405" width="14" style="41" customWidth="1"/>
    <col min="6406" max="6415" width="7.7109375" style="41" customWidth="1"/>
    <col min="6416" max="6417" width="8.28515625" style="41" customWidth="1"/>
    <col min="6418" max="6419" width="7.7109375" style="41" customWidth="1"/>
    <col min="6420" max="6656" width="9.140625" style="41"/>
    <col min="6657" max="6657" width="8.140625" style="41" customWidth="1"/>
    <col min="6658" max="6658" width="29.85546875" style="41" customWidth="1"/>
    <col min="6659" max="6659" width="10.42578125" style="41" customWidth="1"/>
    <col min="6660" max="6660" width="17.85546875" style="41" customWidth="1"/>
    <col min="6661" max="6661" width="14" style="41" customWidth="1"/>
    <col min="6662" max="6671" width="7.7109375" style="41" customWidth="1"/>
    <col min="6672" max="6673" width="8.28515625" style="41" customWidth="1"/>
    <col min="6674" max="6675" width="7.7109375" style="41" customWidth="1"/>
    <col min="6676" max="6912" width="9.140625" style="41"/>
    <col min="6913" max="6913" width="8.140625" style="41" customWidth="1"/>
    <col min="6914" max="6914" width="29.85546875" style="41" customWidth="1"/>
    <col min="6915" max="6915" width="10.42578125" style="41" customWidth="1"/>
    <col min="6916" max="6916" width="17.85546875" style="41" customWidth="1"/>
    <col min="6917" max="6917" width="14" style="41" customWidth="1"/>
    <col min="6918" max="6927" width="7.7109375" style="41" customWidth="1"/>
    <col min="6928" max="6929" width="8.28515625" style="41" customWidth="1"/>
    <col min="6930" max="6931" width="7.7109375" style="41" customWidth="1"/>
    <col min="6932" max="7168" width="9.140625" style="41"/>
    <col min="7169" max="7169" width="8.140625" style="41" customWidth="1"/>
    <col min="7170" max="7170" width="29.85546875" style="41" customWidth="1"/>
    <col min="7171" max="7171" width="10.42578125" style="41" customWidth="1"/>
    <col min="7172" max="7172" width="17.85546875" style="41" customWidth="1"/>
    <col min="7173" max="7173" width="14" style="41" customWidth="1"/>
    <col min="7174" max="7183" width="7.7109375" style="41" customWidth="1"/>
    <col min="7184" max="7185" width="8.28515625" style="41" customWidth="1"/>
    <col min="7186" max="7187" width="7.7109375" style="41" customWidth="1"/>
    <col min="7188" max="7424" width="9.140625" style="41"/>
    <col min="7425" max="7425" width="8.140625" style="41" customWidth="1"/>
    <col min="7426" max="7426" width="29.85546875" style="41" customWidth="1"/>
    <col min="7427" max="7427" width="10.42578125" style="41" customWidth="1"/>
    <col min="7428" max="7428" width="17.85546875" style="41" customWidth="1"/>
    <col min="7429" max="7429" width="14" style="41" customWidth="1"/>
    <col min="7430" max="7439" width="7.7109375" style="41" customWidth="1"/>
    <col min="7440" max="7441" width="8.28515625" style="41" customWidth="1"/>
    <col min="7442" max="7443" width="7.7109375" style="41" customWidth="1"/>
    <col min="7444" max="7680" width="9.140625" style="41"/>
    <col min="7681" max="7681" width="8.140625" style="41" customWidth="1"/>
    <col min="7682" max="7682" width="29.85546875" style="41" customWidth="1"/>
    <col min="7683" max="7683" width="10.42578125" style="41" customWidth="1"/>
    <col min="7684" max="7684" width="17.85546875" style="41" customWidth="1"/>
    <col min="7685" max="7685" width="14" style="41" customWidth="1"/>
    <col min="7686" max="7695" width="7.7109375" style="41" customWidth="1"/>
    <col min="7696" max="7697" width="8.28515625" style="41" customWidth="1"/>
    <col min="7698" max="7699" width="7.7109375" style="41" customWidth="1"/>
    <col min="7700" max="7936" width="9.140625" style="41"/>
    <col min="7937" max="7937" width="8.140625" style="41" customWidth="1"/>
    <col min="7938" max="7938" width="29.85546875" style="41" customWidth="1"/>
    <col min="7939" max="7939" width="10.42578125" style="41" customWidth="1"/>
    <col min="7940" max="7940" width="17.85546875" style="41" customWidth="1"/>
    <col min="7941" max="7941" width="14" style="41" customWidth="1"/>
    <col min="7942" max="7951" width="7.7109375" style="41" customWidth="1"/>
    <col min="7952" max="7953" width="8.28515625" style="41" customWidth="1"/>
    <col min="7954" max="7955" width="7.7109375" style="41" customWidth="1"/>
    <col min="7956" max="8192" width="9.140625" style="41"/>
    <col min="8193" max="8193" width="8.140625" style="41" customWidth="1"/>
    <col min="8194" max="8194" width="29.85546875" style="41" customWidth="1"/>
    <col min="8195" max="8195" width="10.42578125" style="41" customWidth="1"/>
    <col min="8196" max="8196" width="17.85546875" style="41" customWidth="1"/>
    <col min="8197" max="8197" width="14" style="41" customWidth="1"/>
    <col min="8198" max="8207" width="7.7109375" style="41" customWidth="1"/>
    <col min="8208" max="8209" width="8.28515625" style="41" customWidth="1"/>
    <col min="8210" max="8211" width="7.7109375" style="41" customWidth="1"/>
    <col min="8212" max="8448" width="9.140625" style="41"/>
    <col min="8449" max="8449" width="8.140625" style="41" customWidth="1"/>
    <col min="8450" max="8450" width="29.85546875" style="41" customWidth="1"/>
    <col min="8451" max="8451" width="10.42578125" style="41" customWidth="1"/>
    <col min="8452" max="8452" width="17.85546875" style="41" customWidth="1"/>
    <col min="8453" max="8453" width="14" style="41" customWidth="1"/>
    <col min="8454" max="8463" width="7.7109375" style="41" customWidth="1"/>
    <col min="8464" max="8465" width="8.28515625" style="41" customWidth="1"/>
    <col min="8466" max="8467" width="7.7109375" style="41" customWidth="1"/>
    <col min="8468" max="8704" width="9.140625" style="41"/>
    <col min="8705" max="8705" width="8.140625" style="41" customWidth="1"/>
    <col min="8706" max="8706" width="29.85546875" style="41" customWidth="1"/>
    <col min="8707" max="8707" width="10.42578125" style="41" customWidth="1"/>
    <col min="8708" max="8708" width="17.85546875" style="41" customWidth="1"/>
    <col min="8709" max="8709" width="14" style="41" customWidth="1"/>
    <col min="8710" max="8719" width="7.7109375" style="41" customWidth="1"/>
    <col min="8720" max="8721" width="8.28515625" style="41" customWidth="1"/>
    <col min="8722" max="8723" width="7.7109375" style="41" customWidth="1"/>
    <col min="8724" max="8960" width="9.140625" style="41"/>
    <col min="8961" max="8961" width="8.140625" style="41" customWidth="1"/>
    <col min="8962" max="8962" width="29.85546875" style="41" customWidth="1"/>
    <col min="8963" max="8963" width="10.42578125" style="41" customWidth="1"/>
    <col min="8964" max="8964" width="17.85546875" style="41" customWidth="1"/>
    <col min="8965" max="8965" width="14" style="41" customWidth="1"/>
    <col min="8966" max="8975" width="7.7109375" style="41" customWidth="1"/>
    <col min="8976" max="8977" width="8.28515625" style="41" customWidth="1"/>
    <col min="8978" max="8979" width="7.7109375" style="41" customWidth="1"/>
    <col min="8980" max="9216" width="9.140625" style="41"/>
    <col min="9217" max="9217" width="8.140625" style="41" customWidth="1"/>
    <col min="9218" max="9218" width="29.85546875" style="41" customWidth="1"/>
    <col min="9219" max="9219" width="10.42578125" style="41" customWidth="1"/>
    <col min="9220" max="9220" width="17.85546875" style="41" customWidth="1"/>
    <col min="9221" max="9221" width="14" style="41" customWidth="1"/>
    <col min="9222" max="9231" width="7.7109375" style="41" customWidth="1"/>
    <col min="9232" max="9233" width="8.28515625" style="41" customWidth="1"/>
    <col min="9234" max="9235" width="7.7109375" style="41" customWidth="1"/>
    <col min="9236" max="9472" width="9.140625" style="41"/>
    <col min="9473" max="9473" width="8.140625" style="41" customWidth="1"/>
    <col min="9474" max="9474" width="29.85546875" style="41" customWidth="1"/>
    <col min="9475" max="9475" width="10.42578125" style="41" customWidth="1"/>
    <col min="9476" max="9476" width="17.85546875" style="41" customWidth="1"/>
    <col min="9477" max="9477" width="14" style="41" customWidth="1"/>
    <col min="9478" max="9487" width="7.7109375" style="41" customWidth="1"/>
    <col min="9488" max="9489" width="8.28515625" style="41" customWidth="1"/>
    <col min="9490" max="9491" width="7.7109375" style="41" customWidth="1"/>
    <col min="9492" max="9728" width="9.140625" style="41"/>
    <col min="9729" max="9729" width="8.140625" style="41" customWidth="1"/>
    <col min="9730" max="9730" width="29.85546875" style="41" customWidth="1"/>
    <col min="9731" max="9731" width="10.42578125" style="41" customWidth="1"/>
    <col min="9732" max="9732" width="17.85546875" style="41" customWidth="1"/>
    <col min="9733" max="9733" width="14" style="41" customWidth="1"/>
    <col min="9734" max="9743" width="7.7109375" style="41" customWidth="1"/>
    <col min="9744" max="9745" width="8.28515625" style="41" customWidth="1"/>
    <col min="9746" max="9747" width="7.7109375" style="41" customWidth="1"/>
    <col min="9748" max="9984" width="9.140625" style="41"/>
    <col min="9985" max="9985" width="8.140625" style="41" customWidth="1"/>
    <col min="9986" max="9986" width="29.85546875" style="41" customWidth="1"/>
    <col min="9987" max="9987" width="10.42578125" style="41" customWidth="1"/>
    <col min="9988" max="9988" width="17.85546875" style="41" customWidth="1"/>
    <col min="9989" max="9989" width="14" style="41" customWidth="1"/>
    <col min="9990" max="9999" width="7.7109375" style="41" customWidth="1"/>
    <col min="10000" max="10001" width="8.28515625" style="41" customWidth="1"/>
    <col min="10002" max="10003" width="7.7109375" style="41" customWidth="1"/>
    <col min="10004" max="10240" width="9.140625" style="41"/>
    <col min="10241" max="10241" width="8.140625" style="41" customWidth="1"/>
    <col min="10242" max="10242" width="29.85546875" style="41" customWidth="1"/>
    <col min="10243" max="10243" width="10.42578125" style="41" customWidth="1"/>
    <col min="10244" max="10244" width="17.85546875" style="41" customWidth="1"/>
    <col min="10245" max="10245" width="14" style="41" customWidth="1"/>
    <col min="10246" max="10255" width="7.7109375" style="41" customWidth="1"/>
    <col min="10256" max="10257" width="8.28515625" style="41" customWidth="1"/>
    <col min="10258" max="10259" width="7.7109375" style="41" customWidth="1"/>
    <col min="10260" max="10496" width="9.140625" style="41"/>
    <col min="10497" max="10497" width="8.140625" style="41" customWidth="1"/>
    <col min="10498" max="10498" width="29.85546875" style="41" customWidth="1"/>
    <col min="10499" max="10499" width="10.42578125" style="41" customWidth="1"/>
    <col min="10500" max="10500" width="17.85546875" style="41" customWidth="1"/>
    <col min="10501" max="10501" width="14" style="41" customWidth="1"/>
    <col min="10502" max="10511" width="7.7109375" style="41" customWidth="1"/>
    <col min="10512" max="10513" width="8.28515625" style="41" customWidth="1"/>
    <col min="10514" max="10515" width="7.7109375" style="41" customWidth="1"/>
    <col min="10516" max="10752" width="9.140625" style="41"/>
    <col min="10753" max="10753" width="8.140625" style="41" customWidth="1"/>
    <col min="10754" max="10754" width="29.85546875" style="41" customWidth="1"/>
    <col min="10755" max="10755" width="10.42578125" style="41" customWidth="1"/>
    <col min="10756" max="10756" width="17.85546875" style="41" customWidth="1"/>
    <col min="10757" max="10757" width="14" style="41" customWidth="1"/>
    <col min="10758" max="10767" width="7.7109375" style="41" customWidth="1"/>
    <col min="10768" max="10769" width="8.28515625" style="41" customWidth="1"/>
    <col min="10770" max="10771" width="7.7109375" style="41" customWidth="1"/>
    <col min="10772" max="11008" width="9.140625" style="41"/>
    <col min="11009" max="11009" width="8.140625" style="41" customWidth="1"/>
    <col min="11010" max="11010" width="29.85546875" style="41" customWidth="1"/>
    <col min="11011" max="11011" width="10.42578125" style="41" customWidth="1"/>
    <col min="11012" max="11012" width="17.85546875" style="41" customWidth="1"/>
    <col min="11013" max="11013" width="14" style="41" customWidth="1"/>
    <col min="11014" max="11023" width="7.7109375" style="41" customWidth="1"/>
    <col min="11024" max="11025" width="8.28515625" style="41" customWidth="1"/>
    <col min="11026" max="11027" width="7.7109375" style="41" customWidth="1"/>
    <col min="11028" max="11264" width="9.140625" style="41"/>
    <col min="11265" max="11265" width="8.140625" style="41" customWidth="1"/>
    <col min="11266" max="11266" width="29.85546875" style="41" customWidth="1"/>
    <col min="11267" max="11267" width="10.42578125" style="41" customWidth="1"/>
    <col min="11268" max="11268" width="17.85546875" style="41" customWidth="1"/>
    <col min="11269" max="11269" width="14" style="41" customWidth="1"/>
    <col min="11270" max="11279" width="7.7109375" style="41" customWidth="1"/>
    <col min="11280" max="11281" width="8.28515625" style="41" customWidth="1"/>
    <col min="11282" max="11283" width="7.7109375" style="41" customWidth="1"/>
    <col min="11284" max="11520" width="9.140625" style="41"/>
    <col min="11521" max="11521" width="8.140625" style="41" customWidth="1"/>
    <col min="11522" max="11522" width="29.85546875" style="41" customWidth="1"/>
    <col min="11523" max="11523" width="10.42578125" style="41" customWidth="1"/>
    <col min="11524" max="11524" width="17.85546875" style="41" customWidth="1"/>
    <col min="11525" max="11525" width="14" style="41" customWidth="1"/>
    <col min="11526" max="11535" width="7.7109375" style="41" customWidth="1"/>
    <col min="11536" max="11537" width="8.28515625" style="41" customWidth="1"/>
    <col min="11538" max="11539" width="7.7109375" style="41" customWidth="1"/>
    <col min="11540" max="11776" width="9.140625" style="41"/>
    <col min="11777" max="11777" width="8.140625" style="41" customWidth="1"/>
    <col min="11778" max="11778" width="29.85546875" style="41" customWidth="1"/>
    <col min="11779" max="11779" width="10.42578125" style="41" customWidth="1"/>
    <col min="11780" max="11780" width="17.85546875" style="41" customWidth="1"/>
    <col min="11781" max="11781" width="14" style="41" customWidth="1"/>
    <col min="11782" max="11791" width="7.7109375" style="41" customWidth="1"/>
    <col min="11792" max="11793" width="8.28515625" style="41" customWidth="1"/>
    <col min="11794" max="11795" width="7.7109375" style="41" customWidth="1"/>
    <col min="11796" max="12032" width="9.140625" style="41"/>
    <col min="12033" max="12033" width="8.140625" style="41" customWidth="1"/>
    <col min="12034" max="12034" width="29.85546875" style="41" customWidth="1"/>
    <col min="12035" max="12035" width="10.42578125" style="41" customWidth="1"/>
    <col min="12036" max="12036" width="17.85546875" style="41" customWidth="1"/>
    <col min="12037" max="12037" width="14" style="41" customWidth="1"/>
    <col min="12038" max="12047" width="7.7109375" style="41" customWidth="1"/>
    <col min="12048" max="12049" width="8.28515625" style="41" customWidth="1"/>
    <col min="12050" max="12051" width="7.7109375" style="41" customWidth="1"/>
    <col min="12052" max="12288" width="9.140625" style="41"/>
    <col min="12289" max="12289" width="8.140625" style="41" customWidth="1"/>
    <col min="12290" max="12290" width="29.85546875" style="41" customWidth="1"/>
    <col min="12291" max="12291" width="10.42578125" style="41" customWidth="1"/>
    <col min="12292" max="12292" width="17.85546875" style="41" customWidth="1"/>
    <col min="12293" max="12293" width="14" style="41" customWidth="1"/>
    <col min="12294" max="12303" width="7.7109375" style="41" customWidth="1"/>
    <col min="12304" max="12305" width="8.28515625" style="41" customWidth="1"/>
    <col min="12306" max="12307" width="7.7109375" style="41" customWidth="1"/>
    <col min="12308" max="12544" width="9.140625" style="41"/>
    <col min="12545" max="12545" width="8.140625" style="41" customWidth="1"/>
    <col min="12546" max="12546" width="29.85546875" style="41" customWidth="1"/>
    <col min="12547" max="12547" width="10.42578125" style="41" customWidth="1"/>
    <col min="12548" max="12548" width="17.85546875" style="41" customWidth="1"/>
    <col min="12549" max="12549" width="14" style="41" customWidth="1"/>
    <col min="12550" max="12559" width="7.7109375" style="41" customWidth="1"/>
    <col min="12560" max="12561" width="8.28515625" style="41" customWidth="1"/>
    <col min="12562" max="12563" width="7.7109375" style="41" customWidth="1"/>
    <col min="12564" max="12800" width="9.140625" style="41"/>
    <col min="12801" max="12801" width="8.140625" style="41" customWidth="1"/>
    <col min="12802" max="12802" width="29.85546875" style="41" customWidth="1"/>
    <col min="12803" max="12803" width="10.42578125" style="41" customWidth="1"/>
    <col min="12804" max="12804" width="17.85546875" style="41" customWidth="1"/>
    <col min="12805" max="12805" width="14" style="41" customWidth="1"/>
    <col min="12806" max="12815" width="7.7109375" style="41" customWidth="1"/>
    <col min="12816" max="12817" width="8.28515625" style="41" customWidth="1"/>
    <col min="12818" max="12819" width="7.7109375" style="41" customWidth="1"/>
    <col min="12820" max="13056" width="9.140625" style="41"/>
    <col min="13057" max="13057" width="8.140625" style="41" customWidth="1"/>
    <col min="13058" max="13058" width="29.85546875" style="41" customWidth="1"/>
    <col min="13059" max="13059" width="10.42578125" style="41" customWidth="1"/>
    <col min="13060" max="13060" width="17.85546875" style="41" customWidth="1"/>
    <col min="13061" max="13061" width="14" style="41" customWidth="1"/>
    <col min="13062" max="13071" width="7.7109375" style="41" customWidth="1"/>
    <col min="13072" max="13073" width="8.28515625" style="41" customWidth="1"/>
    <col min="13074" max="13075" width="7.7109375" style="41" customWidth="1"/>
    <col min="13076" max="13312" width="9.140625" style="41"/>
    <col min="13313" max="13313" width="8.140625" style="41" customWidth="1"/>
    <col min="13314" max="13314" width="29.85546875" style="41" customWidth="1"/>
    <col min="13315" max="13315" width="10.42578125" style="41" customWidth="1"/>
    <col min="13316" max="13316" width="17.85546875" style="41" customWidth="1"/>
    <col min="13317" max="13317" width="14" style="41" customWidth="1"/>
    <col min="13318" max="13327" width="7.7109375" style="41" customWidth="1"/>
    <col min="13328" max="13329" width="8.28515625" style="41" customWidth="1"/>
    <col min="13330" max="13331" width="7.7109375" style="41" customWidth="1"/>
    <col min="13332" max="13568" width="9.140625" style="41"/>
    <col min="13569" max="13569" width="8.140625" style="41" customWidth="1"/>
    <col min="13570" max="13570" width="29.85546875" style="41" customWidth="1"/>
    <col min="13571" max="13571" width="10.42578125" style="41" customWidth="1"/>
    <col min="13572" max="13572" width="17.85546875" style="41" customWidth="1"/>
    <col min="13573" max="13573" width="14" style="41" customWidth="1"/>
    <col min="13574" max="13583" width="7.7109375" style="41" customWidth="1"/>
    <col min="13584" max="13585" width="8.28515625" style="41" customWidth="1"/>
    <col min="13586" max="13587" width="7.7109375" style="41" customWidth="1"/>
    <col min="13588" max="13824" width="9.140625" style="41"/>
    <col min="13825" max="13825" width="8.140625" style="41" customWidth="1"/>
    <col min="13826" max="13826" width="29.85546875" style="41" customWidth="1"/>
    <col min="13827" max="13827" width="10.42578125" style="41" customWidth="1"/>
    <col min="13828" max="13828" width="17.85546875" style="41" customWidth="1"/>
    <col min="13829" max="13829" width="14" style="41" customWidth="1"/>
    <col min="13830" max="13839" width="7.7109375" style="41" customWidth="1"/>
    <col min="13840" max="13841" width="8.28515625" style="41" customWidth="1"/>
    <col min="13842" max="13843" width="7.7109375" style="41" customWidth="1"/>
    <col min="13844" max="14080" width="9.140625" style="41"/>
    <col min="14081" max="14081" width="8.140625" style="41" customWidth="1"/>
    <col min="14082" max="14082" width="29.85546875" style="41" customWidth="1"/>
    <col min="14083" max="14083" width="10.42578125" style="41" customWidth="1"/>
    <col min="14084" max="14084" width="17.85546875" style="41" customWidth="1"/>
    <col min="14085" max="14085" width="14" style="41" customWidth="1"/>
    <col min="14086" max="14095" width="7.7109375" style="41" customWidth="1"/>
    <col min="14096" max="14097" width="8.28515625" style="41" customWidth="1"/>
    <col min="14098" max="14099" width="7.7109375" style="41" customWidth="1"/>
    <col min="14100" max="14336" width="9.140625" style="41"/>
    <col min="14337" max="14337" width="8.140625" style="41" customWidth="1"/>
    <col min="14338" max="14338" width="29.85546875" style="41" customWidth="1"/>
    <col min="14339" max="14339" width="10.42578125" style="41" customWidth="1"/>
    <col min="14340" max="14340" width="17.85546875" style="41" customWidth="1"/>
    <col min="14341" max="14341" width="14" style="41" customWidth="1"/>
    <col min="14342" max="14351" width="7.7109375" style="41" customWidth="1"/>
    <col min="14352" max="14353" width="8.28515625" style="41" customWidth="1"/>
    <col min="14354" max="14355" width="7.7109375" style="41" customWidth="1"/>
    <col min="14356" max="14592" width="9.140625" style="41"/>
    <col min="14593" max="14593" width="8.140625" style="41" customWidth="1"/>
    <col min="14594" max="14594" width="29.85546875" style="41" customWidth="1"/>
    <col min="14595" max="14595" width="10.42578125" style="41" customWidth="1"/>
    <col min="14596" max="14596" width="17.85546875" style="41" customWidth="1"/>
    <col min="14597" max="14597" width="14" style="41" customWidth="1"/>
    <col min="14598" max="14607" width="7.7109375" style="41" customWidth="1"/>
    <col min="14608" max="14609" width="8.28515625" style="41" customWidth="1"/>
    <col min="14610" max="14611" width="7.7109375" style="41" customWidth="1"/>
    <col min="14612" max="14848" width="9.140625" style="41"/>
    <col min="14849" max="14849" width="8.140625" style="41" customWidth="1"/>
    <col min="14850" max="14850" width="29.85546875" style="41" customWidth="1"/>
    <col min="14851" max="14851" width="10.42578125" style="41" customWidth="1"/>
    <col min="14852" max="14852" width="17.85546875" style="41" customWidth="1"/>
    <col min="14853" max="14853" width="14" style="41" customWidth="1"/>
    <col min="14854" max="14863" width="7.7109375" style="41" customWidth="1"/>
    <col min="14864" max="14865" width="8.28515625" style="41" customWidth="1"/>
    <col min="14866" max="14867" width="7.7109375" style="41" customWidth="1"/>
    <col min="14868" max="15104" width="9.140625" style="41"/>
    <col min="15105" max="15105" width="8.140625" style="41" customWidth="1"/>
    <col min="15106" max="15106" width="29.85546875" style="41" customWidth="1"/>
    <col min="15107" max="15107" width="10.42578125" style="41" customWidth="1"/>
    <col min="15108" max="15108" width="17.85546875" style="41" customWidth="1"/>
    <col min="15109" max="15109" width="14" style="41" customWidth="1"/>
    <col min="15110" max="15119" width="7.7109375" style="41" customWidth="1"/>
    <col min="15120" max="15121" width="8.28515625" style="41" customWidth="1"/>
    <col min="15122" max="15123" width="7.7109375" style="41" customWidth="1"/>
    <col min="15124" max="15360" width="9.140625" style="41"/>
    <col min="15361" max="15361" width="8.140625" style="41" customWidth="1"/>
    <col min="15362" max="15362" width="29.85546875" style="41" customWidth="1"/>
    <col min="15363" max="15363" width="10.42578125" style="41" customWidth="1"/>
    <col min="15364" max="15364" width="17.85546875" style="41" customWidth="1"/>
    <col min="15365" max="15365" width="14" style="41" customWidth="1"/>
    <col min="15366" max="15375" width="7.7109375" style="41" customWidth="1"/>
    <col min="15376" max="15377" width="8.28515625" style="41" customWidth="1"/>
    <col min="15378" max="15379" width="7.7109375" style="41" customWidth="1"/>
    <col min="15380" max="15616" width="9.140625" style="41"/>
    <col min="15617" max="15617" width="8.140625" style="41" customWidth="1"/>
    <col min="15618" max="15618" width="29.85546875" style="41" customWidth="1"/>
    <col min="15619" max="15619" width="10.42578125" style="41" customWidth="1"/>
    <col min="15620" max="15620" width="17.85546875" style="41" customWidth="1"/>
    <col min="15621" max="15621" width="14" style="41" customWidth="1"/>
    <col min="15622" max="15631" width="7.7109375" style="41" customWidth="1"/>
    <col min="15632" max="15633" width="8.28515625" style="41" customWidth="1"/>
    <col min="15634" max="15635" width="7.7109375" style="41" customWidth="1"/>
    <col min="15636" max="15872" width="9.140625" style="41"/>
    <col min="15873" max="15873" width="8.140625" style="41" customWidth="1"/>
    <col min="15874" max="15874" width="29.85546875" style="41" customWidth="1"/>
    <col min="15875" max="15875" width="10.42578125" style="41" customWidth="1"/>
    <col min="15876" max="15876" width="17.85546875" style="41" customWidth="1"/>
    <col min="15877" max="15877" width="14" style="41" customWidth="1"/>
    <col min="15878" max="15887" width="7.7109375" style="41" customWidth="1"/>
    <col min="15888" max="15889" width="8.28515625" style="41" customWidth="1"/>
    <col min="15890" max="15891" width="7.7109375" style="41" customWidth="1"/>
    <col min="15892" max="16128" width="9.140625" style="41"/>
    <col min="16129" max="16129" width="8.140625" style="41" customWidth="1"/>
    <col min="16130" max="16130" width="29.85546875" style="41" customWidth="1"/>
    <col min="16131" max="16131" width="10.42578125" style="41" customWidth="1"/>
    <col min="16132" max="16132" width="17.85546875" style="41" customWidth="1"/>
    <col min="16133" max="16133" width="14" style="41" customWidth="1"/>
    <col min="16134" max="16143" width="7.7109375" style="41" customWidth="1"/>
    <col min="16144" max="16145" width="8.28515625" style="41" customWidth="1"/>
    <col min="16146" max="16147" width="7.7109375" style="41" customWidth="1"/>
    <col min="16148" max="16384" width="9.140625" style="41"/>
  </cols>
  <sheetData>
    <row r="1" spans="1:20" s="19" customFormat="1" ht="12" x14ac:dyDescent="0.2">
      <c r="N1" s="20"/>
      <c r="O1" s="20"/>
      <c r="P1" s="20"/>
      <c r="R1" s="20"/>
      <c r="T1" s="21" t="s">
        <v>0</v>
      </c>
    </row>
    <row r="2" spans="1:20" s="19" customFormat="1" ht="33" customHeight="1" x14ac:dyDescent="0.2">
      <c r="N2" s="20"/>
      <c r="O2" s="20"/>
      <c r="P2" s="20"/>
      <c r="Q2" s="66" t="s">
        <v>1</v>
      </c>
      <c r="R2" s="66"/>
      <c r="S2" s="66"/>
      <c r="T2" s="66"/>
    </row>
    <row r="3" spans="1:20" s="22" customFormat="1" ht="12.75" x14ac:dyDescent="0.2">
      <c r="A3" s="67" t="s">
        <v>2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</row>
    <row r="4" spans="1:20" s="22" customFormat="1" ht="12.75" x14ac:dyDescent="0.2">
      <c r="D4" s="19"/>
      <c r="E4" s="19"/>
      <c r="F4" s="19"/>
      <c r="G4" s="23" t="s">
        <v>3</v>
      </c>
      <c r="H4" s="65" t="s">
        <v>171</v>
      </c>
      <c r="I4" s="65"/>
      <c r="J4" s="19"/>
      <c r="K4" s="19"/>
      <c r="L4" s="19"/>
      <c r="M4" s="19"/>
      <c r="N4" s="20"/>
      <c r="O4" s="20"/>
      <c r="P4" s="20"/>
      <c r="Q4" s="19"/>
      <c r="R4" s="20"/>
      <c r="S4" s="19"/>
      <c r="T4" s="24"/>
    </row>
    <row r="6" spans="1:20" s="22" customFormat="1" ht="12.75" x14ac:dyDescent="0.2">
      <c r="D6" s="19"/>
      <c r="E6" s="19"/>
      <c r="F6" s="23" t="s">
        <v>4</v>
      </c>
      <c r="G6" s="68" t="s">
        <v>5</v>
      </c>
      <c r="H6" s="68"/>
      <c r="I6" s="68"/>
      <c r="J6" s="68"/>
      <c r="K6" s="68"/>
      <c r="L6" s="68"/>
      <c r="M6" s="68"/>
      <c r="N6" s="68"/>
      <c r="O6" s="25"/>
      <c r="P6" s="25"/>
      <c r="Q6" s="25"/>
      <c r="R6" s="20"/>
      <c r="S6" s="25"/>
      <c r="T6" s="24"/>
    </row>
    <row r="7" spans="1:20" s="26" customFormat="1" ht="12" x14ac:dyDescent="0.2">
      <c r="D7" s="19"/>
      <c r="E7" s="19"/>
      <c r="F7" s="19"/>
      <c r="G7" s="69" t="s">
        <v>6</v>
      </c>
      <c r="H7" s="69"/>
      <c r="I7" s="69"/>
      <c r="J7" s="69"/>
      <c r="K7" s="69"/>
      <c r="L7" s="69"/>
      <c r="M7" s="69"/>
      <c r="N7" s="69"/>
      <c r="O7" s="27"/>
      <c r="P7" s="27"/>
      <c r="Q7" s="27"/>
      <c r="R7" s="20"/>
      <c r="S7" s="27"/>
      <c r="T7" s="24"/>
    </row>
    <row r="9" spans="1:20" s="22" customFormat="1" ht="12.75" x14ac:dyDescent="0.2">
      <c r="D9" s="19"/>
      <c r="E9" s="19"/>
      <c r="F9" s="19"/>
      <c r="G9" s="19"/>
      <c r="H9" s="23" t="s">
        <v>7</v>
      </c>
      <c r="I9" s="65" t="s">
        <v>203</v>
      </c>
      <c r="J9" s="65"/>
      <c r="K9" s="19" t="s">
        <v>8</v>
      </c>
      <c r="L9" s="19"/>
      <c r="M9" s="19"/>
      <c r="N9" s="20"/>
      <c r="O9" s="20"/>
      <c r="P9" s="20"/>
      <c r="Q9" s="19"/>
      <c r="R9" s="20"/>
      <c r="S9" s="19"/>
      <c r="T9" s="24"/>
    </row>
    <row r="11" spans="1:20" s="22" customFormat="1" ht="12.75" x14ac:dyDescent="0.2">
      <c r="D11" s="19"/>
      <c r="E11" s="19"/>
      <c r="F11" s="19"/>
      <c r="G11" s="23" t="s">
        <v>9</v>
      </c>
      <c r="H11" s="59" t="s">
        <v>204</v>
      </c>
      <c r="I11" s="59"/>
      <c r="J11" s="59"/>
      <c r="K11" s="59"/>
      <c r="L11" s="59"/>
      <c r="M11" s="59"/>
      <c r="N11" s="59"/>
      <c r="O11" s="59"/>
      <c r="P11" s="20"/>
      <c r="Q11" s="28"/>
      <c r="R11" s="20"/>
      <c r="S11" s="19"/>
      <c r="T11" s="24"/>
    </row>
    <row r="12" spans="1:20" s="26" customFormat="1" ht="12" x14ac:dyDescent="0.2">
      <c r="D12" s="19"/>
      <c r="E12" s="19"/>
      <c r="F12" s="19"/>
      <c r="G12" s="19"/>
      <c r="H12" s="29" t="s">
        <v>10</v>
      </c>
      <c r="I12" s="29"/>
      <c r="J12" s="29"/>
      <c r="K12" s="29"/>
      <c r="L12" s="29"/>
      <c r="M12" s="29"/>
      <c r="N12" s="30"/>
      <c r="O12" s="30"/>
      <c r="P12" s="20"/>
      <c r="Q12" s="27"/>
      <c r="R12" s="20"/>
      <c r="S12" s="19"/>
      <c r="T12" s="24"/>
    </row>
    <row r="14" spans="1:20" s="19" customFormat="1" ht="41.25" customHeight="1" x14ac:dyDescent="0.2">
      <c r="A14" s="54" t="s">
        <v>11</v>
      </c>
      <c r="B14" s="54" t="s">
        <v>12</v>
      </c>
      <c r="C14" s="54" t="s">
        <v>13</v>
      </c>
      <c r="D14" s="54" t="s">
        <v>14</v>
      </c>
      <c r="E14" s="54" t="s">
        <v>15</v>
      </c>
      <c r="F14" s="61" t="s">
        <v>205</v>
      </c>
      <c r="G14" s="62"/>
      <c r="H14" s="61" t="s">
        <v>172</v>
      </c>
      <c r="I14" s="62"/>
      <c r="J14" s="51" t="s">
        <v>206</v>
      </c>
      <c r="K14" s="52"/>
      <c r="L14" s="52"/>
      <c r="M14" s="53"/>
      <c r="N14" s="61" t="s">
        <v>207</v>
      </c>
      <c r="O14" s="62"/>
      <c r="P14" s="51" t="s">
        <v>208</v>
      </c>
      <c r="Q14" s="52"/>
      <c r="R14" s="52"/>
      <c r="S14" s="53"/>
      <c r="T14" s="54" t="s">
        <v>16</v>
      </c>
    </row>
    <row r="15" spans="1:20" s="19" customFormat="1" ht="57" customHeight="1" x14ac:dyDescent="0.2">
      <c r="A15" s="55"/>
      <c r="B15" s="55"/>
      <c r="C15" s="55"/>
      <c r="D15" s="55"/>
      <c r="E15" s="55"/>
      <c r="F15" s="63"/>
      <c r="G15" s="64"/>
      <c r="H15" s="63"/>
      <c r="I15" s="64"/>
      <c r="J15" s="57" t="s">
        <v>17</v>
      </c>
      <c r="K15" s="58"/>
      <c r="L15" s="57" t="s">
        <v>18</v>
      </c>
      <c r="M15" s="58"/>
      <c r="N15" s="63"/>
      <c r="O15" s="64"/>
      <c r="P15" s="57" t="s">
        <v>19</v>
      </c>
      <c r="Q15" s="58"/>
      <c r="R15" s="57" t="s">
        <v>20</v>
      </c>
      <c r="S15" s="58"/>
      <c r="T15" s="55"/>
    </row>
    <row r="16" spans="1:20" s="19" customFormat="1" ht="96.75" customHeight="1" x14ac:dyDescent="0.2">
      <c r="A16" s="56"/>
      <c r="B16" s="56"/>
      <c r="C16" s="56"/>
      <c r="D16" s="56"/>
      <c r="E16" s="60"/>
      <c r="F16" s="31" t="s">
        <v>21</v>
      </c>
      <c r="G16" s="31" t="s">
        <v>22</v>
      </c>
      <c r="H16" s="31" t="s">
        <v>21</v>
      </c>
      <c r="I16" s="31" t="s">
        <v>22</v>
      </c>
      <c r="J16" s="31" t="s">
        <v>21</v>
      </c>
      <c r="K16" s="31" t="s">
        <v>23</v>
      </c>
      <c r="L16" s="31" t="s">
        <v>21</v>
      </c>
      <c r="M16" s="31" t="s">
        <v>24</v>
      </c>
      <c r="N16" s="31" t="s">
        <v>21</v>
      </c>
      <c r="O16" s="31" t="s">
        <v>22</v>
      </c>
      <c r="P16" s="31" t="s">
        <v>21</v>
      </c>
      <c r="Q16" s="31" t="s">
        <v>23</v>
      </c>
      <c r="R16" s="31" t="s">
        <v>21</v>
      </c>
      <c r="S16" s="31" t="s">
        <v>23</v>
      </c>
      <c r="T16" s="56"/>
    </row>
    <row r="17" spans="1:23" s="19" customFormat="1" ht="12" x14ac:dyDescent="0.2">
      <c r="A17" s="32">
        <v>1</v>
      </c>
      <c r="B17" s="32">
        <v>2</v>
      </c>
      <c r="C17" s="32">
        <v>3</v>
      </c>
      <c r="D17" s="32">
        <v>4</v>
      </c>
      <c r="E17" s="32">
        <v>5</v>
      </c>
      <c r="F17" s="32">
        <v>6</v>
      </c>
      <c r="G17" s="32">
        <v>7</v>
      </c>
      <c r="H17" s="32">
        <v>8</v>
      </c>
      <c r="I17" s="32">
        <v>9</v>
      </c>
      <c r="J17" s="32">
        <v>10</v>
      </c>
      <c r="K17" s="32">
        <v>11</v>
      </c>
      <c r="L17" s="32">
        <v>12</v>
      </c>
      <c r="M17" s="32">
        <v>13</v>
      </c>
      <c r="N17" s="32">
        <v>14</v>
      </c>
      <c r="O17" s="32">
        <v>15</v>
      </c>
      <c r="P17" s="32">
        <v>16</v>
      </c>
      <c r="Q17" s="32">
        <v>17</v>
      </c>
      <c r="R17" s="32">
        <v>18</v>
      </c>
      <c r="S17" s="32">
        <v>19</v>
      </c>
      <c r="T17" s="33">
        <v>20</v>
      </c>
    </row>
    <row r="18" spans="1:23" s="37" customFormat="1" ht="21" x14ac:dyDescent="0.25">
      <c r="A18" s="1">
        <v>0</v>
      </c>
      <c r="B18" s="2" t="s">
        <v>25</v>
      </c>
      <c r="C18" s="1" t="s">
        <v>26</v>
      </c>
      <c r="D18" s="3">
        <f>+D20+D24</f>
        <v>561.45284011919478</v>
      </c>
      <c r="E18" s="3">
        <f>+E20+E24</f>
        <v>561.45209811919472</v>
      </c>
      <c r="F18" s="34" t="s">
        <v>27</v>
      </c>
      <c r="G18" s="3">
        <v>14.583345025</v>
      </c>
      <c r="H18" s="3">
        <v>0</v>
      </c>
      <c r="I18" s="3">
        <v>677.91850254218571</v>
      </c>
      <c r="J18" s="34" t="s">
        <v>27</v>
      </c>
      <c r="K18" s="3">
        <v>78.709376181416573</v>
      </c>
      <c r="L18" s="34" t="s">
        <v>27</v>
      </c>
      <c r="M18" s="3">
        <v>53.23718289</v>
      </c>
      <c r="N18" s="34" t="s">
        <v>27</v>
      </c>
      <c r="O18" s="34">
        <f t="shared" ref="O18" si="0">+D18-M18</f>
        <v>508.21565722919479</v>
      </c>
      <c r="P18" s="34" t="s">
        <v>27</v>
      </c>
      <c r="Q18" s="3">
        <v>624.68131965218572</v>
      </c>
      <c r="R18" s="34" t="s">
        <v>27</v>
      </c>
      <c r="S18" s="35">
        <f>+(M18/K18-1)</f>
        <v>-0.32362336645517209</v>
      </c>
      <c r="T18" s="36"/>
      <c r="V18" s="38"/>
      <c r="W18" s="38"/>
    </row>
    <row r="19" spans="1:23" s="37" customFormat="1" ht="21" x14ac:dyDescent="0.25">
      <c r="A19" s="1" t="s">
        <v>28</v>
      </c>
      <c r="B19" s="2" t="s">
        <v>29</v>
      </c>
      <c r="C19" s="1" t="s">
        <v>26</v>
      </c>
      <c r="D19" s="3" t="str">
        <f>D26</f>
        <v>нд</v>
      </c>
      <c r="E19" s="3" t="str">
        <f>E26</f>
        <v>нд</v>
      </c>
      <c r="F19" s="34" t="s">
        <v>27</v>
      </c>
      <c r="G19" s="3">
        <v>14.583345025</v>
      </c>
      <c r="H19" s="3" t="s">
        <v>27</v>
      </c>
      <c r="I19" s="3" t="s">
        <v>27</v>
      </c>
      <c r="J19" s="34" t="s">
        <v>27</v>
      </c>
      <c r="K19" s="3" t="s">
        <v>27</v>
      </c>
      <c r="L19" s="34" t="s">
        <v>27</v>
      </c>
      <c r="M19" s="3" t="s">
        <v>27</v>
      </c>
      <c r="N19" s="34" t="s">
        <v>27</v>
      </c>
      <c r="O19" s="3" t="s">
        <v>27</v>
      </c>
      <c r="P19" s="34" t="s">
        <v>27</v>
      </c>
      <c r="Q19" s="3" t="s">
        <v>27</v>
      </c>
      <c r="R19" s="34" t="s">
        <v>27</v>
      </c>
      <c r="S19" s="3" t="s">
        <v>27</v>
      </c>
      <c r="T19" s="36"/>
    </row>
    <row r="20" spans="1:23" s="37" customFormat="1" ht="21" x14ac:dyDescent="0.25">
      <c r="A20" s="1" t="s">
        <v>34</v>
      </c>
      <c r="B20" s="2" t="s">
        <v>30</v>
      </c>
      <c r="C20" s="1" t="s">
        <v>26</v>
      </c>
      <c r="D20" s="3">
        <f>D46</f>
        <v>260.8180844925281</v>
      </c>
      <c r="E20" s="3">
        <f>E46</f>
        <v>260.8180844925281</v>
      </c>
      <c r="F20" s="34" t="s">
        <v>27</v>
      </c>
      <c r="G20" s="3">
        <v>0</v>
      </c>
      <c r="H20" s="3">
        <v>0</v>
      </c>
      <c r="I20" s="3">
        <v>375.99668448722241</v>
      </c>
      <c r="J20" s="34" t="s">
        <v>27</v>
      </c>
      <c r="K20" s="3">
        <v>36.7861625547499</v>
      </c>
      <c r="L20" s="34" t="s">
        <v>27</v>
      </c>
      <c r="M20" s="3">
        <v>23.003048999999997</v>
      </c>
      <c r="N20" s="34" t="s">
        <v>27</v>
      </c>
      <c r="O20" s="34">
        <f t="shared" ref="O20" si="1">+D20-M20</f>
        <v>237.8150354925281</v>
      </c>
      <c r="P20" s="34" t="s">
        <v>27</v>
      </c>
      <c r="Q20" s="3">
        <v>-345.08228370252812</v>
      </c>
      <c r="R20" s="34" t="s">
        <v>27</v>
      </c>
      <c r="S20" s="35">
        <f>+(M20/K20-1)</f>
        <v>-0.37468201621291974</v>
      </c>
      <c r="T20" s="36"/>
    </row>
    <row r="21" spans="1:23" s="37" customFormat="1" ht="52.5" x14ac:dyDescent="0.25">
      <c r="A21" s="1" t="s">
        <v>35</v>
      </c>
      <c r="B21" s="2" t="s">
        <v>31</v>
      </c>
      <c r="C21" s="1" t="s">
        <v>26</v>
      </c>
      <c r="D21" s="3" t="s">
        <v>27</v>
      </c>
      <c r="E21" s="3" t="s">
        <v>27</v>
      </c>
      <c r="F21" s="34" t="s">
        <v>27</v>
      </c>
      <c r="G21" s="3" t="s">
        <v>27</v>
      </c>
      <c r="H21" s="3" t="s">
        <v>27</v>
      </c>
      <c r="I21" s="3" t="s">
        <v>27</v>
      </c>
      <c r="J21" s="34" t="s">
        <v>27</v>
      </c>
      <c r="K21" s="3" t="s">
        <v>27</v>
      </c>
      <c r="L21" s="34" t="s">
        <v>27</v>
      </c>
      <c r="M21" s="3" t="s">
        <v>27</v>
      </c>
      <c r="N21" s="34" t="s">
        <v>27</v>
      </c>
      <c r="O21" s="3" t="s">
        <v>27</v>
      </c>
      <c r="P21" s="34" t="s">
        <v>27</v>
      </c>
      <c r="Q21" s="3" t="s">
        <v>27</v>
      </c>
      <c r="R21" s="34" t="s">
        <v>27</v>
      </c>
      <c r="S21" s="3" t="s">
        <v>27</v>
      </c>
      <c r="T21" s="36"/>
    </row>
    <row r="22" spans="1:23" s="37" customFormat="1" ht="31.5" x14ac:dyDescent="0.25">
      <c r="A22" s="1" t="s">
        <v>37</v>
      </c>
      <c r="B22" s="2" t="s">
        <v>32</v>
      </c>
      <c r="C22" s="1" t="s">
        <v>26</v>
      </c>
      <c r="D22" s="3" t="s">
        <v>27</v>
      </c>
      <c r="E22" s="3" t="s">
        <v>27</v>
      </c>
      <c r="F22" s="34" t="s">
        <v>27</v>
      </c>
      <c r="G22" s="3" t="s">
        <v>27</v>
      </c>
      <c r="H22" s="3" t="s">
        <v>27</v>
      </c>
      <c r="I22" s="3" t="s">
        <v>27</v>
      </c>
      <c r="J22" s="34" t="s">
        <v>27</v>
      </c>
      <c r="K22" s="3" t="s">
        <v>27</v>
      </c>
      <c r="L22" s="34" t="s">
        <v>27</v>
      </c>
      <c r="M22" s="3" t="s">
        <v>27</v>
      </c>
      <c r="N22" s="34" t="s">
        <v>27</v>
      </c>
      <c r="O22" s="3" t="s">
        <v>27</v>
      </c>
      <c r="P22" s="34" t="s">
        <v>27</v>
      </c>
      <c r="Q22" s="3" t="s">
        <v>27</v>
      </c>
      <c r="R22" s="34" t="s">
        <v>27</v>
      </c>
      <c r="S22" s="3" t="s">
        <v>27</v>
      </c>
      <c r="T22" s="36"/>
    </row>
    <row r="23" spans="1:23" s="37" customFormat="1" ht="31.5" x14ac:dyDescent="0.25">
      <c r="A23" s="1" t="s">
        <v>86</v>
      </c>
      <c r="B23" s="2" t="s">
        <v>87</v>
      </c>
      <c r="C23" s="1" t="s">
        <v>26</v>
      </c>
      <c r="D23" s="3" t="s">
        <v>27</v>
      </c>
      <c r="E23" s="3" t="s">
        <v>27</v>
      </c>
      <c r="F23" s="34" t="s">
        <v>27</v>
      </c>
      <c r="G23" s="3" t="s">
        <v>27</v>
      </c>
      <c r="H23" s="3" t="s">
        <v>27</v>
      </c>
      <c r="I23" s="3" t="s">
        <v>27</v>
      </c>
      <c r="J23" s="34" t="s">
        <v>27</v>
      </c>
      <c r="K23" s="3" t="s">
        <v>27</v>
      </c>
      <c r="L23" s="34" t="s">
        <v>27</v>
      </c>
      <c r="M23" s="3" t="s">
        <v>27</v>
      </c>
      <c r="N23" s="34" t="s">
        <v>27</v>
      </c>
      <c r="O23" s="3" t="s">
        <v>27</v>
      </c>
      <c r="P23" s="34" t="s">
        <v>27</v>
      </c>
      <c r="Q23" s="3" t="s">
        <v>27</v>
      </c>
      <c r="R23" s="34" t="s">
        <v>27</v>
      </c>
      <c r="S23" s="3" t="s">
        <v>27</v>
      </c>
      <c r="T23" s="36"/>
    </row>
    <row r="24" spans="1:23" s="37" customFormat="1" ht="21" x14ac:dyDescent="0.25">
      <c r="A24" s="1" t="s">
        <v>88</v>
      </c>
      <c r="B24" s="2" t="s">
        <v>33</v>
      </c>
      <c r="C24" s="1" t="s">
        <v>26</v>
      </c>
      <c r="D24" s="3">
        <f>+D82</f>
        <v>300.63475562666667</v>
      </c>
      <c r="E24" s="3">
        <f>+E82</f>
        <v>300.63401362666667</v>
      </c>
      <c r="F24" s="34" t="s">
        <v>27</v>
      </c>
      <c r="G24" s="3">
        <f>+G82</f>
        <v>7.7532281699999999</v>
      </c>
      <c r="H24" s="3">
        <v>0</v>
      </c>
      <c r="I24" s="3">
        <f>+I82</f>
        <v>296.07702945666665</v>
      </c>
      <c r="J24" s="34" t="s">
        <v>27</v>
      </c>
      <c r="K24" s="3">
        <f>+K82</f>
        <v>41.923213626666673</v>
      </c>
      <c r="L24" s="34" t="s">
        <v>27</v>
      </c>
      <c r="M24" s="3">
        <f>+M82</f>
        <v>30.234133889999999</v>
      </c>
      <c r="N24" s="34" t="s">
        <v>27</v>
      </c>
      <c r="O24" s="3">
        <f t="shared" ref="O24:O25" si="2">+D24-M24</f>
        <v>270.40062173666666</v>
      </c>
      <c r="P24" s="34" t="s">
        <v>27</v>
      </c>
      <c r="Q24" s="3">
        <f t="shared" ref="Q24:Q25" si="3">+M24-K24</f>
        <v>-11.689079736666674</v>
      </c>
      <c r="R24" s="34" t="s">
        <v>27</v>
      </c>
      <c r="S24" s="35">
        <f>+(M24/K24-1)</f>
        <v>-0.27882117627622516</v>
      </c>
      <c r="T24" s="36"/>
    </row>
    <row r="25" spans="1:23" s="37" customFormat="1" x14ac:dyDescent="0.25">
      <c r="A25" s="1" t="s">
        <v>89</v>
      </c>
      <c r="B25" s="2" t="s">
        <v>38</v>
      </c>
      <c r="C25" s="1" t="s">
        <v>26</v>
      </c>
      <c r="D25" s="3">
        <f>SUM(D46,D82)</f>
        <v>561.45284011919478</v>
      </c>
      <c r="E25" s="3">
        <f>SUM(E46,E82)</f>
        <v>561.45209811919472</v>
      </c>
      <c r="F25" s="34" t="s">
        <v>27</v>
      </c>
      <c r="G25" s="3">
        <f>SUM(G46,G82)</f>
        <v>37.345335640000002</v>
      </c>
      <c r="H25" s="3" t="s">
        <v>27</v>
      </c>
      <c r="I25" s="3">
        <f>SUM(I46,I82)</f>
        <v>672.07371394388906</v>
      </c>
      <c r="J25" s="34" t="s">
        <v>27</v>
      </c>
      <c r="K25" s="3">
        <f>SUM(K46,K82)</f>
        <v>78.709376181416573</v>
      </c>
      <c r="L25" s="34" t="s">
        <v>27</v>
      </c>
      <c r="M25" s="3">
        <f>SUM(M46,M82)</f>
        <v>53.23718289</v>
      </c>
      <c r="N25" s="34" t="s">
        <v>27</v>
      </c>
      <c r="O25" s="3">
        <f t="shared" si="2"/>
        <v>508.21565722919479</v>
      </c>
      <c r="P25" s="34" t="s">
        <v>27</v>
      </c>
      <c r="Q25" s="3">
        <f t="shared" si="3"/>
        <v>-25.472193291416573</v>
      </c>
      <c r="R25" s="34" t="s">
        <v>27</v>
      </c>
      <c r="S25" s="35">
        <f>+(M25/K25-1)</f>
        <v>-0.32362336645517209</v>
      </c>
      <c r="T25" s="36"/>
    </row>
    <row r="26" spans="1:23" s="37" customFormat="1" ht="21" x14ac:dyDescent="0.25">
      <c r="A26" s="1" t="s">
        <v>39</v>
      </c>
      <c r="B26" s="2" t="s">
        <v>90</v>
      </c>
      <c r="C26" s="1" t="s">
        <v>26</v>
      </c>
      <c r="D26" s="3" t="s">
        <v>27</v>
      </c>
      <c r="E26" s="3" t="s">
        <v>27</v>
      </c>
      <c r="F26" s="34" t="s">
        <v>27</v>
      </c>
      <c r="G26" s="3" t="s">
        <v>27</v>
      </c>
      <c r="H26" s="3" t="s">
        <v>27</v>
      </c>
      <c r="I26" s="3" t="s">
        <v>27</v>
      </c>
      <c r="J26" s="34" t="s">
        <v>27</v>
      </c>
      <c r="K26" s="3" t="s">
        <v>27</v>
      </c>
      <c r="L26" s="34" t="s">
        <v>27</v>
      </c>
      <c r="M26" s="3" t="s">
        <v>27</v>
      </c>
      <c r="N26" s="34" t="s">
        <v>27</v>
      </c>
      <c r="O26" s="34" t="s">
        <v>27</v>
      </c>
      <c r="P26" s="34" t="s">
        <v>27</v>
      </c>
      <c r="Q26" s="3" t="s">
        <v>27</v>
      </c>
      <c r="R26" s="34" t="s">
        <v>27</v>
      </c>
      <c r="S26" s="35" t="s">
        <v>27</v>
      </c>
      <c r="T26" s="36"/>
    </row>
    <row r="27" spans="1:23" s="37" customFormat="1" ht="31.5" x14ac:dyDescent="0.25">
      <c r="A27" s="1" t="s">
        <v>40</v>
      </c>
      <c r="B27" s="2" t="s">
        <v>42</v>
      </c>
      <c r="C27" s="1" t="s">
        <v>26</v>
      </c>
      <c r="D27" s="3" t="s">
        <v>27</v>
      </c>
      <c r="E27" s="3" t="s">
        <v>27</v>
      </c>
      <c r="F27" s="34" t="s">
        <v>27</v>
      </c>
      <c r="G27" s="3" t="s">
        <v>27</v>
      </c>
      <c r="H27" s="3" t="s">
        <v>27</v>
      </c>
      <c r="I27" s="3" t="s">
        <v>27</v>
      </c>
      <c r="J27" s="34" t="s">
        <v>27</v>
      </c>
      <c r="K27" s="3" t="s">
        <v>27</v>
      </c>
      <c r="L27" s="34" t="s">
        <v>27</v>
      </c>
      <c r="M27" s="3" t="s">
        <v>27</v>
      </c>
      <c r="N27" s="34" t="s">
        <v>27</v>
      </c>
      <c r="O27" s="34" t="s">
        <v>27</v>
      </c>
      <c r="P27" s="34" t="s">
        <v>27</v>
      </c>
      <c r="Q27" s="3" t="s">
        <v>27</v>
      </c>
      <c r="R27" s="34" t="s">
        <v>27</v>
      </c>
      <c r="S27" s="35" t="s">
        <v>27</v>
      </c>
      <c r="T27" s="36"/>
    </row>
    <row r="28" spans="1:23" s="37" customFormat="1" ht="52.5" x14ac:dyDescent="0.25">
      <c r="A28" s="1" t="s">
        <v>41</v>
      </c>
      <c r="B28" s="2" t="s">
        <v>43</v>
      </c>
      <c r="C28" s="1" t="s">
        <v>26</v>
      </c>
      <c r="D28" s="3" t="s">
        <v>27</v>
      </c>
      <c r="E28" s="3" t="s">
        <v>27</v>
      </c>
      <c r="F28" s="34" t="s">
        <v>27</v>
      </c>
      <c r="G28" s="3" t="s">
        <v>27</v>
      </c>
      <c r="H28" s="3" t="s">
        <v>27</v>
      </c>
      <c r="I28" s="3" t="s">
        <v>27</v>
      </c>
      <c r="J28" s="34" t="s">
        <v>27</v>
      </c>
      <c r="K28" s="3" t="s">
        <v>27</v>
      </c>
      <c r="L28" s="34" t="s">
        <v>27</v>
      </c>
      <c r="M28" s="3" t="s">
        <v>27</v>
      </c>
      <c r="N28" s="34" t="s">
        <v>27</v>
      </c>
      <c r="O28" s="34" t="s">
        <v>27</v>
      </c>
      <c r="P28" s="34" t="s">
        <v>27</v>
      </c>
      <c r="Q28" s="3" t="s">
        <v>27</v>
      </c>
      <c r="R28" s="34" t="s">
        <v>27</v>
      </c>
      <c r="S28" s="35" t="s">
        <v>27</v>
      </c>
      <c r="T28" s="36"/>
    </row>
    <row r="29" spans="1:23" s="37" customFormat="1" ht="52.5" x14ac:dyDescent="0.25">
      <c r="A29" s="1" t="s">
        <v>45</v>
      </c>
      <c r="B29" s="2" t="s">
        <v>91</v>
      </c>
      <c r="C29" s="1" t="s">
        <v>26</v>
      </c>
      <c r="D29" s="3" t="s">
        <v>27</v>
      </c>
      <c r="E29" s="3" t="s">
        <v>27</v>
      </c>
      <c r="F29" s="34" t="s">
        <v>27</v>
      </c>
      <c r="G29" s="3" t="s">
        <v>27</v>
      </c>
      <c r="H29" s="3" t="s">
        <v>27</v>
      </c>
      <c r="I29" s="3" t="s">
        <v>27</v>
      </c>
      <c r="J29" s="34" t="s">
        <v>27</v>
      </c>
      <c r="K29" s="3" t="s">
        <v>27</v>
      </c>
      <c r="L29" s="34" t="s">
        <v>27</v>
      </c>
      <c r="M29" s="3" t="s">
        <v>27</v>
      </c>
      <c r="N29" s="34" t="s">
        <v>27</v>
      </c>
      <c r="O29" s="34" t="s">
        <v>27</v>
      </c>
      <c r="P29" s="34" t="s">
        <v>27</v>
      </c>
      <c r="Q29" s="3" t="s">
        <v>27</v>
      </c>
      <c r="R29" s="34" t="s">
        <v>27</v>
      </c>
      <c r="S29" s="35" t="s">
        <v>27</v>
      </c>
      <c r="T29" s="36"/>
    </row>
    <row r="30" spans="1:23" s="37" customFormat="1" ht="42" x14ac:dyDescent="0.25">
      <c r="A30" s="1" t="s">
        <v>47</v>
      </c>
      <c r="B30" s="2" t="s">
        <v>92</v>
      </c>
      <c r="C30" s="1" t="s">
        <v>26</v>
      </c>
      <c r="D30" s="3" t="s">
        <v>27</v>
      </c>
      <c r="E30" s="3" t="s">
        <v>27</v>
      </c>
      <c r="F30" s="34" t="s">
        <v>27</v>
      </c>
      <c r="G30" s="3" t="s">
        <v>27</v>
      </c>
      <c r="H30" s="3" t="s">
        <v>27</v>
      </c>
      <c r="I30" s="3" t="s">
        <v>27</v>
      </c>
      <c r="J30" s="34" t="s">
        <v>27</v>
      </c>
      <c r="K30" s="3" t="s">
        <v>27</v>
      </c>
      <c r="L30" s="34" t="s">
        <v>27</v>
      </c>
      <c r="M30" s="3" t="s">
        <v>27</v>
      </c>
      <c r="N30" s="34" t="s">
        <v>27</v>
      </c>
      <c r="O30" s="34" t="s">
        <v>27</v>
      </c>
      <c r="P30" s="34" t="s">
        <v>27</v>
      </c>
      <c r="Q30" s="3" t="s">
        <v>27</v>
      </c>
      <c r="R30" s="34" t="s">
        <v>27</v>
      </c>
      <c r="S30" s="35" t="s">
        <v>27</v>
      </c>
      <c r="T30" s="36"/>
    </row>
    <row r="31" spans="1:23" ht="67.5" x14ac:dyDescent="0.25">
      <c r="A31" s="4" t="s">
        <v>173</v>
      </c>
      <c r="B31" s="5" t="s">
        <v>174</v>
      </c>
      <c r="C31" s="4" t="s">
        <v>44</v>
      </c>
      <c r="D31" s="6" t="s">
        <v>27</v>
      </c>
      <c r="E31" s="6" t="s">
        <v>27</v>
      </c>
      <c r="F31" s="39" t="s">
        <v>27</v>
      </c>
      <c r="G31" s="6" t="s">
        <v>27</v>
      </c>
      <c r="H31" s="6" t="s">
        <v>27</v>
      </c>
      <c r="I31" s="6" t="s">
        <v>27</v>
      </c>
      <c r="J31" s="39" t="s">
        <v>27</v>
      </c>
      <c r="K31" s="6" t="s">
        <v>27</v>
      </c>
      <c r="L31" s="39" t="s">
        <v>27</v>
      </c>
      <c r="M31" s="6" t="s">
        <v>27</v>
      </c>
      <c r="N31" s="39" t="s">
        <v>27</v>
      </c>
      <c r="O31" s="39" t="s">
        <v>27</v>
      </c>
      <c r="P31" s="39" t="s">
        <v>27</v>
      </c>
      <c r="Q31" s="6" t="s">
        <v>27</v>
      </c>
      <c r="R31" s="39" t="s">
        <v>27</v>
      </c>
      <c r="S31" s="40" t="s">
        <v>27</v>
      </c>
      <c r="T31" s="14"/>
    </row>
    <row r="32" spans="1:23" s="37" customFormat="1" ht="31.5" x14ac:dyDescent="0.25">
      <c r="A32" s="1" t="s">
        <v>93</v>
      </c>
      <c r="B32" s="2" t="s">
        <v>94</v>
      </c>
      <c r="C32" s="1" t="s">
        <v>26</v>
      </c>
      <c r="D32" s="3" t="s">
        <v>27</v>
      </c>
      <c r="E32" s="3" t="s">
        <v>27</v>
      </c>
      <c r="F32" s="34" t="s">
        <v>27</v>
      </c>
      <c r="G32" s="3" t="s">
        <v>27</v>
      </c>
      <c r="H32" s="3" t="s">
        <v>27</v>
      </c>
      <c r="I32" s="3" t="s">
        <v>27</v>
      </c>
      <c r="J32" s="34" t="s">
        <v>27</v>
      </c>
      <c r="K32" s="3" t="s">
        <v>27</v>
      </c>
      <c r="L32" s="34" t="s">
        <v>27</v>
      </c>
      <c r="M32" s="3" t="s">
        <v>27</v>
      </c>
      <c r="N32" s="34" t="s">
        <v>27</v>
      </c>
      <c r="O32" s="3" t="s">
        <v>27</v>
      </c>
      <c r="P32" s="34" t="s">
        <v>27</v>
      </c>
      <c r="Q32" s="3" t="s">
        <v>27</v>
      </c>
      <c r="R32" s="34" t="s">
        <v>27</v>
      </c>
      <c r="S32" s="3" t="s">
        <v>27</v>
      </c>
      <c r="T32" s="36"/>
    </row>
    <row r="33" spans="1:20" s="37" customFormat="1" ht="52.5" x14ac:dyDescent="0.25">
      <c r="A33" s="1" t="s">
        <v>52</v>
      </c>
      <c r="B33" s="2" t="s">
        <v>46</v>
      </c>
      <c r="C33" s="1" t="s">
        <v>26</v>
      </c>
      <c r="D33" s="3" t="s">
        <v>27</v>
      </c>
      <c r="E33" s="3" t="s">
        <v>27</v>
      </c>
      <c r="F33" s="34" t="s">
        <v>27</v>
      </c>
      <c r="G33" s="3" t="s">
        <v>27</v>
      </c>
      <c r="H33" s="3" t="s">
        <v>27</v>
      </c>
      <c r="I33" s="3" t="s">
        <v>27</v>
      </c>
      <c r="J33" s="34" t="s">
        <v>27</v>
      </c>
      <c r="K33" s="3" t="s">
        <v>27</v>
      </c>
      <c r="L33" s="34" t="s">
        <v>27</v>
      </c>
      <c r="M33" s="3" t="s">
        <v>27</v>
      </c>
      <c r="N33" s="34" t="s">
        <v>27</v>
      </c>
      <c r="O33" s="3" t="s">
        <v>27</v>
      </c>
      <c r="P33" s="34" t="s">
        <v>27</v>
      </c>
      <c r="Q33" s="3" t="s">
        <v>27</v>
      </c>
      <c r="R33" s="34" t="s">
        <v>27</v>
      </c>
      <c r="S33" s="3" t="s">
        <v>27</v>
      </c>
      <c r="T33" s="36"/>
    </row>
    <row r="34" spans="1:20" s="37" customFormat="1" ht="31.5" x14ac:dyDescent="0.25">
      <c r="A34" s="1" t="s">
        <v>55</v>
      </c>
      <c r="B34" s="2" t="s">
        <v>95</v>
      </c>
      <c r="C34" s="1" t="s">
        <v>26</v>
      </c>
      <c r="D34" s="3" t="s">
        <v>27</v>
      </c>
      <c r="E34" s="3" t="s">
        <v>27</v>
      </c>
      <c r="F34" s="34" t="s">
        <v>27</v>
      </c>
      <c r="G34" s="3" t="s">
        <v>27</v>
      </c>
      <c r="H34" s="3" t="s">
        <v>27</v>
      </c>
      <c r="I34" s="3" t="s">
        <v>27</v>
      </c>
      <c r="J34" s="34" t="s">
        <v>27</v>
      </c>
      <c r="K34" s="3" t="s">
        <v>27</v>
      </c>
      <c r="L34" s="34" t="s">
        <v>27</v>
      </c>
      <c r="M34" s="3" t="s">
        <v>27</v>
      </c>
      <c r="N34" s="34" t="s">
        <v>27</v>
      </c>
      <c r="O34" s="3" t="s">
        <v>27</v>
      </c>
      <c r="P34" s="34" t="s">
        <v>27</v>
      </c>
      <c r="Q34" s="3" t="s">
        <v>27</v>
      </c>
      <c r="R34" s="34" t="s">
        <v>27</v>
      </c>
      <c r="S34" s="3" t="s">
        <v>27</v>
      </c>
      <c r="T34" s="36"/>
    </row>
    <row r="35" spans="1:20" s="37" customFormat="1" ht="42" x14ac:dyDescent="0.25">
      <c r="A35" s="1" t="s">
        <v>56</v>
      </c>
      <c r="B35" s="2" t="s">
        <v>48</v>
      </c>
      <c r="C35" s="1" t="s">
        <v>26</v>
      </c>
      <c r="D35" s="3" t="s">
        <v>27</v>
      </c>
      <c r="E35" s="3" t="s">
        <v>27</v>
      </c>
      <c r="F35" s="34" t="s">
        <v>27</v>
      </c>
      <c r="G35" s="3" t="s">
        <v>27</v>
      </c>
      <c r="H35" s="3" t="s">
        <v>27</v>
      </c>
      <c r="I35" s="3" t="s">
        <v>27</v>
      </c>
      <c r="J35" s="34" t="s">
        <v>27</v>
      </c>
      <c r="K35" s="3" t="s">
        <v>27</v>
      </c>
      <c r="L35" s="34" t="s">
        <v>27</v>
      </c>
      <c r="M35" s="3" t="s">
        <v>27</v>
      </c>
      <c r="N35" s="34" t="s">
        <v>27</v>
      </c>
      <c r="O35" s="3" t="s">
        <v>27</v>
      </c>
      <c r="P35" s="34" t="s">
        <v>27</v>
      </c>
      <c r="Q35" s="3" t="s">
        <v>27</v>
      </c>
      <c r="R35" s="34" t="s">
        <v>27</v>
      </c>
      <c r="S35" s="3" t="s">
        <v>27</v>
      </c>
      <c r="T35" s="36"/>
    </row>
    <row r="36" spans="1:20" s="37" customFormat="1" ht="94.5" x14ac:dyDescent="0.25">
      <c r="A36" s="1" t="s">
        <v>57</v>
      </c>
      <c r="B36" s="2" t="s">
        <v>96</v>
      </c>
      <c r="C36" s="1" t="s">
        <v>26</v>
      </c>
      <c r="D36" s="3" t="s">
        <v>27</v>
      </c>
      <c r="E36" s="3" t="s">
        <v>27</v>
      </c>
      <c r="F36" s="34" t="s">
        <v>27</v>
      </c>
      <c r="G36" s="3" t="s">
        <v>27</v>
      </c>
      <c r="H36" s="3" t="s">
        <v>27</v>
      </c>
      <c r="I36" s="3" t="s">
        <v>27</v>
      </c>
      <c r="J36" s="34" t="s">
        <v>27</v>
      </c>
      <c r="K36" s="3" t="s">
        <v>27</v>
      </c>
      <c r="L36" s="34" t="s">
        <v>27</v>
      </c>
      <c r="M36" s="3" t="s">
        <v>27</v>
      </c>
      <c r="N36" s="34" t="s">
        <v>27</v>
      </c>
      <c r="O36" s="3" t="s">
        <v>27</v>
      </c>
      <c r="P36" s="34" t="s">
        <v>27</v>
      </c>
      <c r="Q36" s="3" t="s">
        <v>27</v>
      </c>
      <c r="R36" s="34" t="s">
        <v>27</v>
      </c>
      <c r="S36" s="3" t="s">
        <v>27</v>
      </c>
      <c r="T36" s="36"/>
    </row>
    <row r="37" spans="1:20" s="37" customFormat="1" ht="73.5" x14ac:dyDescent="0.25">
      <c r="A37" s="1" t="s">
        <v>57</v>
      </c>
      <c r="B37" s="2" t="s">
        <v>97</v>
      </c>
      <c r="C37" s="1" t="s">
        <v>26</v>
      </c>
      <c r="D37" s="3" t="s">
        <v>27</v>
      </c>
      <c r="E37" s="3" t="s">
        <v>27</v>
      </c>
      <c r="F37" s="34" t="s">
        <v>27</v>
      </c>
      <c r="G37" s="3" t="s">
        <v>27</v>
      </c>
      <c r="H37" s="3" t="s">
        <v>27</v>
      </c>
      <c r="I37" s="3" t="s">
        <v>27</v>
      </c>
      <c r="J37" s="34" t="s">
        <v>27</v>
      </c>
      <c r="K37" s="3" t="s">
        <v>27</v>
      </c>
      <c r="L37" s="34" t="s">
        <v>27</v>
      </c>
      <c r="M37" s="3" t="s">
        <v>27</v>
      </c>
      <c r="N37" s="34" t="s">
        <v>27</v>
      </c>
      <c r="O37" s="3" t="s">
        <v>27</v>
      </c>
      <c r="P37" s="34" t="s">
        <v>27</v>
      </c>
      <c r="Q37" s="3" t="s">
        <v>27</v>
      </c>
      <c r="R37" s="34" t="s">
        <v>27</v>
      </c>
      <c r="S37" s="3" t="s">
        <v>27</v>
      </c>
      <c r="T37" s="36"/>
    </row>
    <row r="38" spans="1:20" s="37" customFormat="1" ht="84" x14ac:dyDescent="0.25">
      <c r="A38" s="1" t="s">
        <v>57</v>
      </c>
      <c r="B38" s="2" t="s">
        <v>49</v>
      </c>
      <c r="C38" s="1" t="s">
        <v>26</v>
      </c>
      <c r="D38" s="3" t="s">
        <v>27</v>
      </c>
      <c r="E38" s="3" t="s">
        <v>27</v>
      </c>
      <c r="F38" s="34" t="s">
        <v>27</v>
      </c>
      <c r="G38" s="3" t="s">
        <v>27</v>
      </c>
      <c r="H38" s="3" t="s">
        <v>27</v>
      </c>
      <c r="I38" s="3" t="s">
        <v>27</v>
      </c>
      <c r="J38" s="34" t="s">
        <v>27</v>
      </c>
      <c r="K38" s="3" t="s">
        <v>27</v>
      </c>
      <c r="L38" s="34" t="s">
        <v>27</v>
      </c>
      <c r="M38" s="3" t="s">
        <v>27</v>
      </c>
      <c r="N38" s="34" t="s">
        <v>27</v>
      </c>
      <c r="O38" s="3" t="s">
        <v>27</v>
      </c>
      <c r="P38" s="34" t="s">
        <v>27</v>
      </c>
      <c r="Q38" s="3" t="s">
        <v>27</v>
      </c>
      <c r="R38" s="34" t="s">
        <v>27</v>
      </c>
      <c r="S38" s="3" t="s">
        <v>27</v>
      </c>
      <c r="T38" s="36"/>
    </row>
    <row r="39" spans="1:20" s="37" customFormat="1" ht="94.5" x14ac:dyDescent="0.25">
      <c r="A39" s="1" t="s">
        <v>58</v>
      </c>
      <c r="B39" s="2" t="s">
        <v>96</v>
      </c>
      <c r="C39" s="1" t="s">
        <v>26</v>
      </c>
      <c r="D39" s="3" t="s">
        <v>27</v>
      </c>
      <c r="E39" s="3" t="s">
        <v>27</v>
      </c>
      <c r="F39" s="34" t="s">
        <v>27</v>
      </c>
      <c r="G39" s="3" t="s">
        <v>27</v>
      </c>
      <c r="H39" s="3" t="s">
        <v>27</v>
      </c>
      <c r="I39" s="3" t="s">
        <v>27</v>
      </c>
      <c r="J39" s="34" t="s">
        <v>27</v>
      </c>
      <c r="K39" s="3" t="s">
        <v>27</v>
      </c>
      <c r="L39" s="34" t="s">
        <v>27</v>
      </c>
      <c r="M39" s="3" t="s">
        <v>27</v>
      </c>
      <c r="N39" s="34" t="s">
        <v>27</v>
      </c>
      <c r="O39" s="3" t="s">
        <v>27</v>
      </c>
      <c r="P39" s="34" t="s">
        <v>27</v>
      </c>
      <c r="Q39" s="3" t="s">
        <v>27</v>
      </c>
      <c r="R39" s="34" t="s">
        <v>27</v>
      </c>
      <c r="S39" s="3" t="s">
        <v>27</v>
      </c>
      <c r="T39" s="36"/>
    </row>
    <row r="40" spans="1:20" s="37" customFormat="1" ht="73.5" x14ac:dyDescent="0.25">
      <c r="A40" s="1" t="s">
        <v>58</v>
      </c>
      <c r="B40" s="2" t="s">
        <v>97</v>
      </c>
      <c r="C40" s="1" t="s">
        <v>26</v>
      </c>
      <c r="D40" s="3" t="s">
        <v>27</v>
      </c>
      <c r="E40" s="3" t="s">
        <v>27</v>
      </c>
      <c r="F40" s="34" t="s">
        <v>27</v>
      </c>
      <c r="G40" s="3" t="s">
        <v>27</v>
      </c>
      <c r="H40" s="3" t="s">
        <v>27</v>
      </c>
      <c r="I40" s="3" t="s">
        <v>27</v>
      </c>
      <c r="J40" s="34" t="s">
        <v>27</v>
      </c>
      <c r="K40" s="3" t="s">
        <v>27</v>
      </c>
      <c r="L40" s="34" t="s">
        <v>27</v>
      </c>
      <c r="M40" s="3" t="s">
        <v>27</v>
      </c>
      <c r="N40" s="34" t="s">
        <v>27</v>
      </c>
      <c r="O40" s="3" t="s">
        <v>27</v>
      </c>
      <c r="P40" s="34" t="s">
        <v>27</v>
      </c>
      <c r="Q40" s="3" t="s">
        <v>27</v>
      </c>
      <c r="R40" s="34" t="s">
        <v>27</v>
      </c>
      <c r="S40" s="3" t="s">
        <v>27</v>
      </c>
      <c r="T40" s="36"/>
    </row>
    <row r="41" spans="1:20" s="37" customFormat="1" ht="84" x14ac:dyDescent="0.25">
      <c r="A41" s="1" t="s">
        <v>58</v>
      </c>
      <c r="B41" s="2" t="s">
        <v>98</v>
      </c>
      <c r="C41" s="1" t="s">
        <v>26</v>
      </c>
      <c r="D41" s="3" t="s">
        <v>27</v>
      </c>
      <c r="E41" s="3" t="s">
        <v>27</v>
      </c>
      <c r="F41" s="34" t="s">
        <v>27</v>
      </c>
      <c r="G41" s="3" t="s">
        <v>27</v>
      </c>
      <c r="H41" s="3" t="s">
        <v>27</v>
      </c>
      <c r="I41" s="3" t="s">
        <v>27</v>
      </c>
      <c r="J41" s="34" t="s">
        <v>27</v>
      </c>
      <c r="K41" s="3" t="s">
        <v>27</v>
      </c>
      <c r="L41" s="34" t="s">
        <v>27</v>
      </c>
      <c r="M41" s="3" t="s">
        <v>27</v>
      </c>
      <c r="N41" s="34" t="s">
        <v>27</v>
      </c>
      <c r="O41" s="3" t="s">
        <v>27</v>
      </c>
      <c r="P41" s="34" t="s">
        <v>27</v>
      </c>
      <c r="Q41" s="3" t="s">
        <v>27</v>
      </c>
      <c r="R41" s="34" t="s">
        <v>27</v>
      </c>
      <c r="S41" s="3" t="s">
        <v>27</v>
      </c>
      <c r="T41" s="36"/>
    </row>
    <row r="42" spans="1:20" ht="73.5" x14ac:dyDescent="0.25">
      <c r="A42" s="1" t="s">
        <v>59</v>
      </c>
      <c r="B42" s="2" t="s">
        <v>50</v>
      </c>
      <c r="C42" s="1" t="s">
        <v>26</v>
      </c>
      <c r="D42" s="3" t="str">
        <f>D44</f>
        <v>нд</v>
      </c>
      <c r="E42" s="3" t="str">
        <f>E44</f>
        <v>нд</v>
      </c>
      <c r="F42" s="39" t="s">
        <v>27</v>
      </c>
      <c r="G42" s="3">
        <v>9.2303450250000001</v>
      </c>
      <c r="H42" s="3" t="s">
        <v>27</v>
      </c>
      <c r="I42" s="3" t="s">
        <v>27</v>
      </c>
      <c r="J42" s="39" t="s">
        <v>27</v>
      </c>
      <c r="K42" s="3" t="s">
        <v>27</v>
      </c>
      <c r="L42" s="39" t="s">
        <v>27</v>
      </c>
      <c r="M42" s="3" t="s">
        <v>27</v>
      </c>
      <c r="N42" s="39" t="s">
        <v>27</v>
      </c>
      <c r="O42" s="3" t="s">
        <v>27</v>
      </c>
      <c r="P42" s="39" t="s">
        <v>27</v>
      </c>
      <c r="Q42" s="3" t="s">
        <v>27</v>
      </c>
      <c r="R42" s="39" t="s">
        <v>27</v>
      </c>
      <c r="S42" s="3" t="s">
        <v>27</v>
      </c>
      <c r="T42" s="14"/>
    </row>
    <row r="43" spans="1:20" ht="52.5" x14ac:dyDescent="0.25">
      <c r="A43" s="1" t="s">
        <v>99</v>
      </c>
      <c r="B43" s="2" t="s">
        <v>100</v>
      </c>
      <c r="C43" s="1" t="s">
        <v>26</v>
      </c>
      <c r="D43" s="3" t="s">
        <v>27</v>
      </c>
      <c r="E43" s="3" t="s">
        <v>27</v>
      </c>
      <c r="F43" s="39" t="s">
        <v>27</v>
      </c>
      <c r="G43" s="3" t="s">
        <v>27</v>
      </c>
      <c r="H43" s="3" t="s">
        <v>27</v>
      </c>
      <c r="I43" s="3" t="s">
        <v>27</v>
      </c>
      <c r="J43" s="39" t="s">
        <v>27</v>
      </c>
      <c r="K43" s="3" t="s">
        <v>27</v>
      </c>
      <c r="L43" s="39" t="s">
        <v>27</v>
      </c>
      <c r="M43" s="3" t="s">
        <v>27</v>
      </c>
      <c r="N43" s="39" t="s">
        <v>27</v>
      </c>
      <c r="O43" s="3" t="s">
        <v>27</v>
      </c>
      <c r="P43" s="39" t="s">
        <v>27</v>
      </c>
      <c r="Q43" s="3" t="s">
        <v>27</v>
      </c>
      <c r="R43" s="39" t="s">
        <v>27</v>
      </c>
      <c r="S43" s="3" t="s">
        <v>27</v>
      </c>
      <c r="T43" s="14"/>
    </row>
    <row r="44" spans="1:20" ht="63" x14ac:dyDescent="0.25">
      <c r="A44" s="1" t="s">
        <v>101</v>
      </c>
      <c r="B44" s="2" t="s">
        <v>102</v>
      </c>
      <c r="C44" s="1" t="s">
        <v>26</v>
      </c>
      <c r="D44" s="3" t="str">
        <f>D45</f>
        <v>нд</v>
      </c>
      <c r="E44" s="3" t="str">
        <f>E45</f>
        <v>нд</v>
      </c>
      <c r="F44" s="39" t="s">
        <v>27</v>
      </c>
      <c r="G44" s="3">
        <v>9.2303450250000001</v>
      </c>
      <c r="H44" s="3" t="s">
        <v>27</v>
      </c>
      <c r="I44" s="3" t="s">
        <v>27</v>
      </c>
      <c r="J44" s="39" t="s">
        <v>27</v>
      </c>
      <c r="K44" s="3" t="s">
        <v>27</v>
      </c>
      <c r="L44" s="39" t="s">
        <v>27</v>
      </c>
      <c r="M44" s="3" t="s">
        <v>27</v>
      </c>
      <c r="N44" s="39" t="s">
        <v>27</v>
      </c>
      <c r="O44" s="3" t="s">
        <v>27</v>
      </c>
      <c r="P44" s="39" t="s">
        <v>27</v>
      </c>
      <c r="Q44" s="3" t="s">
        <v>27</v>
      </c>
      <c r="R44" s="39" t="s">
        <v>27</v>
      </c>
      <c r="S44" s="3" t="s">
        <v>27</v>
      </c>
      <c r="T44" s="14"/>
    </row>
    <row r="45" spans="1:20" ht="33.75" x14ac:dyDescent="0.25">
      <c r="A45" s="4" t="s">
        <v>175</v>
      </c>
      <c r="B45" s="7" t="s">
        <v>176</v>
      </c>
      <c r="C45" s="8" t="s">
        <v>68</v>
      </c>
      <c r="D45" s="6" t="s">
        <v>27</v>
      </c>
      <c r="E45" s="6" t="s">
        <v>27</v>
      </c>
      <c r="F45" s="39" t="s">
        <v>27</v>
      </c>
      <c r="G45" s="6" t="s">
        <v>27</v>
      </c>
      <c r="H45" s="6" t="s">
        <v>27</v>
      </c>
      <c r="I45" s="6" t="s">
        <v>27</v>
      </c>
      <c r="J45" s="39" t="s">
        <v>27</v>
      </c>
      <c r="K45" s="6" t="s">
        <v>27</v>
      </c>
      <c r="L45" s="39" t="s">
        <v>27</v>
      </c>
      <c r="M45" s="6" t="s">
        <v>27</v>
      </c>
      <c r="N45" s="39" t="s">
        <v>27</v>
      </c>
      <c r="O45" s="6" t="s">
        <v>27</v>
      </c>
      <c r="P45" s="39" t="s">
        <v>27</v>
      </c>
      <c r="Q45" s="6" t="s">
        <v>27</v>
      </c>
      <c r="R45" s="39" t="s">
        <v>27</v>
      </c>
      <c r="S45" s="6" t="s">
        <v>27</v>
      </c>
      <c r="T45" s="14"/>
    </row>
    <row r="46" spans="1:20" s="45" customFormat="1" ht="31.5" x14ac:dyDescent="0.25">
      <c r="A46" s="16" t="s">
        <v>103</v>
      </c>
      <c r="B46" s="17" t="s">
        <v>51</v>
      </c>
      <c r="C46" s="16" t="s">
        <v>26</v>
      </c>
      <c r="D46" s="18">
        <f>D47+D60</f>
        <v>260.8180844925281</v>
      </c>
      <c r="E46" s="18">
        <f>E47+E60</f>
        <v>260.8180844925281</v>
      </c>
      <c r="F46" s="42" t="s">
        <v>27</v>
      </c>
      <c r="G46" s="18">
        <v>29.592107469999998</v>
      </c>
      <c r="H46" s="18" t="s">
        <v>27</v>
      </c>
      <c r="I46" s="18">
        <v>375.99668448722241</v>
      </c>
      <c r="J46" s="42" t="s">
        <v>27</v>
      </c>
      <c r="K46" s="18">
        <v>36.7861625547499</v>
      </c>
      <c r="L46" s="42" t="s">
        <v>27</v>
      </c>
      <c r="M46" s="18">
        <v>23.003048999999997</v>
      </c>
      <c r="N46" s="42" t="s">
        <v>27</v>
      </c>
      <c r="O46" s="42">
        <f t="shared" ref="O46:O56" si="4">+D46-M46</f>
        <v>237.8150354925281</v>
      </c>
      <c r="P46" s="42" t="s">
        <v>27</v>
      </c>
      <c r="Q46" s="18">
        <f t="shared" ref="Q46:Q56" si="5">+M46-K46</f>
        <v>-13.783113554749903</v>
      </c>
      <c r="R46" s="42" t="s">
        <v>27</v>
      </c>
      <c r="S46" s="43">
        <f t="shared" ref="S46:S56" si="6">+(M46/K46-1)</f>
        <v>-0.37468201621291974</v>
      </c>
      <c r="T46" s="44"/>
    </row>
    <row r="47" spans="1:20" s="37" customFormat="1" ht="52.5" x14ac:dyDescent="0.25">
      <c r="A47" s="1" t="s">
        <v>104</v>
      </c>
      <c r="B47" s="2" t="s">
        <v>105</v>
      </c>
      <c r="C47" s="1" t="s">
        <v>26</v>
      </c>
      <c r="D47" s="3">
        <f>D49</f>
        <v>249.07808449252809</v>
      </c>
      <c r="E47" s="3">
        <f>E49</f>
        <v>249.07808449252809</v>
      </c>
      <c r="F47" s="34" t="s">
        <v>27</v>
      </c>
      <c r="G47" s="3">
        <v>28.592107469999998</v>
      </c>
      <c r="H47" s="3" t="s">
        <v>27</v>
      </c>
      <c r="I47" s="3">
        <v>364.1743497025281</v>
      </c>
      <c r="J47" s="34" t="s">
        <v>27</v>
      </c>
      <c r="K47" s="3">
        <v>34.332792666666663</v>
      </c>
      <c r="L47" s="34" t="s">
        <v>27</v>
      </c>
      <c r="M47" s="3">
        <v>19.092065999999999</v>
      </c>
      <c r="N47" s="34" t="s">
        <v>27</v>
      </c>
      <c r="O47" s="34">
        <f t="shared" si="4"/>
        <v>229.9860184925281</v>
      </c>
      <c r="P47" s="34" t="s">
        <v>27</v>
      </c>
      <c r="Q47" s="3">
        <f t="shared" si="5"/>
        <v>-15.240726666666664</v>
      </c>
      <c r="R47" s="34" t="s">
        <v>27</v>
      </c>
      <c r="S47" s="35">
        <f t="shared" si="6"/>
        <v>-0.44391165072521821</v>
      </c>
      <c r="T47" s="36"/>
    </row>
    <row r="48" spans="1:20" s="37" customFormat="1" ht="21" x14ac:dyDescent="0.25">
      <c r="A48" s="1" t="s">
        <v>70</v>
      </c>
      <c r="B48" s="2" t="s">
        <v>106</v>
      </c>
      <c r="C48" s="1" t="s">
        <v>26</v>
      </c>
      <c r="D48" s="3" t="s">
        <v>27</v>
      </c>
      <c r="E48" s="3" t="s">
        <v>27</v>
      </c>
      <c r="F48" s="34" t="s">
        <v>27</v>
      </c>
      <c r="G48" s="3" t="s">
        <v>27</v>
      </c>
      <c r="H48" s="3" t="s">
        <v>27</v>
      </c>
      <c r="I48" s="3" t="s">
        <v>27</v>
      </c>
      <c r="J48" s="34" t="s">
        <v>27</v>
      </c>
      <c r="K48" s="3" t="s">
        <v>27</v>
      </c>
      <c r="L48" s="34" t="s">
        <v>27</v>
      </c>
      <c r="M48" s="3" t="s">
        <v>27</v>
      </c>
      <c r="N48" s="34" t="s">
        <v>27</v>
      </c>
      <c r="O48" s="3" t="s">
        <v>27</v>
      </c>
      <c r="P48" s="34" t="s">
        <v>27</v>
      </c>
      <c r="Q48" s="3" t="s">
        <v>27</v>
      </c>
      <c r="R48" s="34" t="s">
        <v>27</v>
      </c>
      <c r="S48" s="3" t="s">
        <v>27</v>
      </c>
      <c r="T48" s="36"/>
    </row>
    <row r="49" spans="1:20" ht="52.5" x14ac:dyDescent="0.25">
      <c r="A49" s="1" t="s">
        <v>71</v>
      </c>
      <c r="B49" s="2" t="s">
        <v>107</v>
      </c>
      <c r="C49" s="1" t="s">
        <v>26</v>
      </c>
      <c r="D49" s="3">
        <f>SUM(D50:D59)</f>
        <v>249.07808449252809</v>
      </c>
      <c r="E49" s="3">
        <f>SUM(E50:E59)</f>
        <v>249.07808449252809</v>
      </c>
      <c r="F49" s="34" t="s">
        <v>27</v>
      </c>
      <c r="G49" s="3">
        <f>SUM(G50:G59)</f>
        <v>0</v>
      </c>
      <c r="H49" s="3" t="s">
        <v>27</v>
      </c>
      <c r="I49" s="3">
        <f>SUM(I50:I59)</f>
        <v>249.07808449252809</v>
      </c>
      <c r="J49" s="34" t="s">
        <v>27</v>
      </c>
      <c r="K49" s="3">
        <f>SUM(K50:K59)</f>
        <v>34.332792666666663</v>
      </c>
      <c r="L49" s="34" t="s">
        <v>27</v>
      </c>
      <c r="M49" s="3">
        <f>SUM(M50:M59)</f>
        <v>19.092065999999999</v>
      </c>
      <c r="N49" s="34" t="s">
        <v>27</v>
      </c>
      <c r="O49" s="34">
        <f t="shared" si="4"/>
        <v>229.9860184925281</v>
      </c>
      <c r="P49" s="34" t="s">
        <v>27</v>
      </c>
      <c r="Q49" s="3">
        <f t="shared" si="5"/>
        <v>-15.240726666666664</v>
      </c>
      <c r="R49" s="34" t="s">
        <v>27</v>
      </c>
      <c r="S49" s="35">
        <f t="shared" si="6"/>
        <v>-0.44391165072521821</v>
      </c>
      <c r="T49" s="14"/>
    </row>
    <row r="50" spans="1:20" ht="22.5" x14ac:dyDescent="0.25">
      <c r="A50" s="4" t="s">
        <v>108</v>
      </c>
      <c r="B50" s="5" t="s">
        <v>53</v>
      </c>
      <c r="C50" s="4" t="s">
        <v>54</v>
      </c>
      <c r="D50" s="6" t="s">
        <v>27</v>
      </c>
      <c r="E50" s="6" t="s">
        <v>27</v>
      </c>
      <c r="F50" s="39" t="s">
        <v>27</v>
      </c>
      <c r="G50" s="6" t="s">
        <v>27</v>
      </c>
      <c r="H50" s="6" t="s">
        <v>27</v>
      </c>
      <c r="I50" s="6" t="s">
        <v>27</v>
      </c>
      <c r="J50" s="39" t="s">
        <v>27</v>
      </c>
      <c r="K50" s="6" t="s">
        <v>27</v>
      </c>
      <c r="L50" s="39" t="s">
        <v>27</v>
      </c>
      <c r="M50" s="6" t="s">
        <v>27</v>
      </c>
      <c r="N50" s="39" t="s">
        <v>27</v>
      </c>
      <c r="O50" s="39" t="s">
        <v>27</v>
      </c>
      <c r="P50" s="39" t="s">
        <v>27</v>
      </c>
      <c r="Q50" s="6" t="s">
        <v>27</v>
      </c>
      <c r="R50" s="39" t="s">
        <v>27</v>
      </c>
      <c r="S50" s="40" t="s">
        <v>27</v>
      </c>
      <c r="T50" s="14"/>
    </row>
    <row r="51" spans="1:20" ht="45" x14ac:dyDescent="0.25">
      <c r="A51" s="9" t="s">
        <v>209</v>
      </c>
      <c r="B51" s="5" t="s">
        <v>245</v>
      </c>
      <c r="C51" s="4" t="s">
        <v>210</v>
      </c>
      <c r="D51" s="6">
        <v>21.830145996666701</v>
      </c>
      <c r="E51" s="6">
        <v>21.830145996666701</v>
      </c>
      <c r="F51" s="39" t="s">
        <v>27</v>
      </c>
      <c r="G51" s="6">
        <v>0</v>
      </c>
      <c r="H51" s="6" t="s">
        <v>27</v>
      </c>
      <c r="I51" s="6">
        <v>21.830145996666701</v>
      </c>
      <c r="J51" s="39" t="s">
        <v>27</v>
      </c>
      <c r="K51" s="6">
        <v>9.7419416666666692</v>
      </c>
      <c r="L51" s="39" t="s">
        <v>27</v>
      </c>
      <c r="M51" s="6">
        <v>0</v>
      </c>
      <c r="N51" s="39" t="s">
        <v>27</v>
      </c>
      <c r="O51" s="39">
        <f t="shared" si="4"/>
        <v>21.830145996666701</v>
      </c>
      <c r="P51" s="39" t="s">
        <v>27</v>
      </c>
      <c r="Q51" s="6">
        <f t="shared" si="5"/>
        <v>-9.7419416666666692</v>
      </c>
      <c r="R51" s="39" t="s">
        <v>27</v>
      </c>
      <c r="S51" s="40">
        <f t="shared" si="6"/>
        <v>-1</v>
      </c>
      <c r="T51" s="14" t="s">
        <v>248</v>
      </c>
    </row>
    <row r="52" spans="1:20" ht="33.75" x14ac:dyDescent="0.25">
      <c r="A52" s="4" t="s">
        <v>211</v>
      </c>
      <c r="B52" s="5" t="s">
        <v>212</v>
      </c>
      <c r="C52" s="9" t="s">
        <v>213</v>
      </c>
      <c r="D52" s="6">
        <v>5.4987849999999998</v>
      </c>
      <c r="E52" s="6">
        <v>5.4987849999999998</v>
      </c>
      <c r="F52" s="39" t="s">
        <v>27</v>
      </c>
      <c r="G52" s="6">
        <v>0</v>
      </c>
      <c r="H52" s="6" t="s">
        <v>27</v>
      </c>
      <c r="I52" s="6">
        <v>5.4987849999999998</v>
      </c>
      <c r="J52" s="39" t="s">
        <v>27</v>
      </c>
      <c r="K52" s="6">
        <v>5.4987849999999998</v>
      </c>
      <c r="L52" s="39" t="s">
        <v>27</v>
      </c>
      <c r="M52" s="6">
        <v>0</v>
      </c>
      <c r="N52" s="39" t="s">
        <v>27</v>
      </c>
      <c r="O52" s="39">
        <f t="shared" si="4"/>
        <v>5.4987849999999998</v>
      </c>
      <c r="P52" s="39" t="s">
        <v>27</v>
      </c>
      <c r="Q52" s="6">
        <f t="shared" si="5"/>
        <v>-5.4987849999999998</v>
      </c>
      <c r="R52" s="39" t="s">
        <v>27</v>
      </c>
      <c r="S52" s="40">
        <f t="shared" si="6"/>
        <v>-1</v>
      </c>
      <c r="T52" s="14" t="s">
        <v>247</v>
      </c>
    </row>
    <row r="53" spans="1:20" ht="45" x14ac:dyDescent="0.25">
      <c r="A53" s="8" t="s">
        <v>109</v>
      </c>
      <c r="B53" s="7" t="s">
        <v>114</v>
      </c>
      <c r="C53" s="8" t="s">
        <v>115</v>
      </c>
      <c r="D53" s="6">
        <v>4.1853602800000003</v>
      </c>
      <c r="E53" s="6">
        <v>4.1853602800000003</v>
      </c>
      <c r="F53" s="39" t="s">
        <v>27</v>
      </c>
      <c r="G53" s="6">
        <v>0</v>
      </c>
      <c r="H53" s="6" t="s">
        <v>27</v>
      </c>
      <c r="I53" s="6">
        <v>4.1853602800000003</v>
      </c>
      <c r="J53" s="39" t="s">
        <v>27</v>
      </c>
      <c r="K53" s="6">
        <v>4.1853602800000003</v>
      </c>
      <c r="L53" s="39" t="s">
        <v>27</v>
      </c>
      <c r="M53" s="6">
        <v>3.345091</v>
      </c>
      <c r="N53" s="39" t="s">
        <v>27</v>
      </c>
      <c r="O53" s="39">
        <f t="shared" si="4"/>
        <v>0.84026928000000023</v>
      </c>
      <c r="P53" s="39" t="s">
        <v>27</v>
      </c>
      <c r="Q53" s="6">
        <f t="shared" si="5"/>
        <v>-0.84026928000000023</v>
      </c>
      <c r="R53" s="39" t="s">
        <v>27</v>
      </c>
      <c r="S53" s="40">
        <f t="shared" si="6"/>
        <v>-0.2007639065184611</v>
      </c>
      <c r="T53" s="14" t="s">
        <v>246</v>
      </c>
    </row>
    <row r="54" spans="1:20" ht="22.5" x14ac:dyDescent="0.25">
      <c r="A54" s="4" t="s">
        <v>110</v>
      </c>
      <c r="B54" s="5" t="s">
        <v>116</v>
      </c>
      <c r="C54" s="4" t="s">
        <v>117</v>
      </c>
      <c r="D54" s="6" t="s">
        <v>27</v>
      </c>
      <c r="E54" s="6" t="s">
        <v>27</v>
      </c>
      <c r="F54" s="39" t="s">
        <v>27</v>
      </c>
      <c r="G54" s="6" t="s">
        <v>27</v>
      </c>
      <c r="H54" s="6" t="s">
        <v>27</v>
      </c>
      <c r="I54" s="6" t="s">
        <v>27</v>
      </c>
      <c r="J54" s="39" t="s">
        <v>27</v>
      </c>
      <c r="K54" s="6" t="s">
        <v>27</v>
      </c>
      <c r="L54" s="39" t="s">
        <v>27</v>
      </c>
      <c r="M54" s="6" t="s">
        <v>27</v>
      </c>
      <c r="N54" s="39" t="s">
        <v>27</v>
      </c>
      <c r="O54" s="39" t="s">
        <v>27</v>
      </c>
      <c r="P54" s="39" t="s">
        <v>27</v>
      </c>
      <c r="Q54" s="6" t="s">
        <v>27</v>
      </c>
      <c r="R54" s="39" t="s">
        <v>27</v>
      </c>
      <c r="S54" s="40" t="s">
        <v>27</v>
      </c>
      <c r="T54" s="14"/>
    </row>
    <row r="55" spans="1:20" ht="45" x14ac:dyDescent="0.25">
      <c r="A55" s="4" t="s">
        <v>111</v>
      </c>
      <c r="B55" s="5" t="s">
        <v>177</v>
      </c>
      <c r="C55" s="4" t="s">
        <v>178</v>
      </c>
      <c r="D55" s="6">
        <v>8.1900397199999997</v>
      </c>
      <c r="E55" s="6">
        <v>8.1900397199999997</v>
      </c>
      <c r="F55" s="39" t="s">
        <v>27</v>
      </c>
      <c r="G55" s="6">
        <v>0</v>
      </c>
      <c r="H55" s="6" t="s">
        <v>27</v>
      </c>
      <c r="I55" s="6">
        <v>8.1900397199999997</v>
      </c>
      <c r="J55" s="39" t="s">
        <v>27</v>
      </c>
      <c r="K55" s="6">
        <v>8.1900397199999997</v>
      </c>
      <c r="L55" s="39" t="s">
        <v>27</v>
      </c>
      <c r="M55" s="6">
        <v>9.030308999999999</v>
      </c>
      <c r="N55" s="39" t="s">
        <v>27</v>
      </c>
      <c r="O55" s="39">
        <f t="shared" si="4"/>
        <v>-0.84026927999999934</v>
      </c>
      <c r="P55" s="39" t="s">
        <v>27</v>
      </c>
      <c r="Q55" s="6">
        <f t="shared" si="5"/>
        <v>0.84026927999999934</v>
      </c>
      <c r="R55" s="39" t="s">
        <v>27</v>
      </c>
      <c r="S55" s="40">
        <f>+(M55/K55-1)</f>
        <v>0.10259648411082423</v>
      </c>
      <c r="T55" s="14" t="s">
        <v>246</v>
      </c>
    </row>
    <row r="56" spans="1:20" ht="33.75" x14ac:dyDescent="0.25">
      <c r="A56" s="4" t="s">
        <v>112</v>
      </c>
      <c r="B56" s="5" t="s">
        <v>179</v>
      </c>
      <c r="C56" s="4" t="s">
        <v>180</v>
      </c>
      <c r="D56" s="6">
        <v>10.7692863158614</v>
      </c>
      <c r="E56" s="6">
        <v>10.7692863158614</v>
      </c>
      <c r="F56" s="39" t="s">
        <v>27</v>
      </c>
      <c r="G56" s="6">
        <v>0</v>
      </c>
      <c r="H56" s="6" t="s">
        <v>27</v>
      </c>
      <c r="I56" s="6">
        <v>10.7692863158614</v>
      </c>
      <c r="J56" s="39" t="s">
        <v>27</v>
      </c>
      <c r="K56" s="6">
        <v>6.716666</v>
      </c>
      <c r="L56" s="39" t="s">
        <v>27</v>
      </c>
      <c r="M56" s="6">
        <v>6.716666</v>
      </c>
      <c r="N56" s="39" t="s">
        <v>27</v>
      </c>
      <c r="O56" s="39">
        <f t="shared" si="4"/>
        <v>4.0526203158614003</v>
      </c>
      <c r="P56" s="39" t="s">
        <v>27</v>
      </c>
      <c r="Q56" s="6">
        <f t="shared" si="5"/>
        <v>0</v>
      </c>
      <c r="R56" s="39" t="s">
        <v>27</v>
      </c>
      <c r="S56" s="40">
        <f t="shared" si="6"/>
        <v>0</v>
      </c>
      <c r="T56" s="14"/>
    </row>
    <row r="57" spans="1:20" ht="33.75" x14ac:dyDescent="0.25">
      <c r="A57" s="4" t="s">
        <v>113</v>
      </c>
      <c r="B57" s="5" t="s">
        <v>181</v>
      </c>
      <c r="C57" s="4" t="s">
        <v>182</v>
      </c>
      <c r="D57" s="6">
        <v>10.97446718</v>
      </c>
      <c r="E57" s="6">
        <v>10.97446718</v>
      </c>
      <c r="F57" s="39" t="s">
        <v>27</v>
      </c>
      <c r="G57" s="6">
        <v>0</v>
      </c>
      <c r="H57" s="6" t="s">
        <v>27</v>
      </c>
      <c r="I57" s="6">
        <v>10.97446718</v>
      </c>
      <c r="J57" s="39" t="s">
        <v>27</v>
      </c>
      <c r="K57" s="6" t="s">
        <v>27</v>
      </c>
      <c r="L57" s="39" t="s">
        <v>27</v>
      </c>
      <c r="M57" s="6" t="s">
        <v>27</v>
      </c>
      <c r="N57" s="39" t="s">
        <v>27</v>
      </c>
      <c r="O57" s="6" t="s">
        <v>27</v>
      </c>
      <c r="P57" s="39" t="s">
        <v>27</v>
      </c>
      <c r="Q57" s="6" t="s">
        <v>27</v>
      </c>
      <c r="R57" s="39" t="s">
        <v>27</v>
      </c>
      <c r="S57" s="6" t="s">
        <v>27</v>
      </c>
      <c r="T57" s="14"/>
    </row>
    <row r="58" spans="1:20" ht="78.75" x14ac:dyDescent="0.25">
      <c r="A58" s="4" t="s">
        <v>214</v>
      </c>
      <c r="B58" s="5" t="s">
        <v>215</v>
      </c>
      <c r="C58" s="4" t="s">
        <v>216</v>
      </c>
      <c r="D58" s="6" t="s">
        <v>27</v>
      </c>
      <c r="E58" s="6" t="s">
        <v>27</v>
      </c>
      <c r="F58" s="39" t="s">
        <v>27</v>
      </c>
      <c r="G58" s="6" t="s">
        <v>27</v>
      </c>
      <c r="H58" s="6" t="s">
        <v>27</v>
      </c>
      <c r="I58" s="6" t="s">
        <v>27</v>
      </c>
      <c r="J58" s="39" t="s">
        <v>27</v>
      </c>
      <c r="K58" s="6" t="s">
        <v>27</v>
      </c>
      <c r="L58" s="39" t="s">
        <v>27</v>
      </c>
      <c r="M58" s="6" t="s">
        <v>27</v>
      </c>
      <c r="N58" s="39" t="s">
        <v>27</v>
      </c>
      <c r="O58" s="6" t="s">
        <v>27</v>
      </c>
      <c r="P58" s="39" t="s">
        <v>27</v>
      </c>
      <c r="Q58" s="6" t="s">
        <v>27</v>
      </c>
      <c r="R58" s="39" t="s">
        <v>27</v>
      </c>
      <c r="S58" s="6" t="s">
        <v>27</v>
      </c>
      <c r="T58" s="14"/>
    </row>
    <row r="59" spans="1:20" ht="78.75" x14ac:dyDescent="0.25">
      <c r="A59" s="4" t="s">
        <v>217</v>
      </c>
      <c r="B59" s="5" t="s">
        <v>218</v>
      </c>
      <c r="C59" s="4" t="s">
        <v>219</v>
      </c>
      <c r="D59" s="6">
        <v>187.63</v>
      </c>
      <c r="E59" s="6">
        <f>+D59</f>
        <v>187.63</v>
      </c>
      <c r="F59" s="39" t="s">
        <v>27</v>
      </c>
      <c r="G59" s="6">
        <v>0</v>
      </c>
      <c r="H59" s="6" t="s">
        <v>27</v>
      </c>
      <c r="I59" s="6">
        <f t="shared" ref="I59" si="7">+D59-G59</f>
        <v>187.63</v>
      </c>
      <c r="J59" s="39" t="s">
        <v>27</v>
      </c>
      <c r="K59" s="6">
        <v>0</v>
      </c>
      <c r="L59" s="39" t="s">
        <v>27</v>
      </c>
      <c r="M59" s="6">
        <v>0</v>
      </c>
      <c r="N59" s="39" t="s">
        <v>27</v>
      </c>
      <c r="O59" s="6" t="s">
        <v>27</v>
      </c>
      <c r="P59" s="39" t="s">
        <v>27</v>
      </c>
      <c r="Q59" s="6" t="s">
        <v>27</v>
      </c>
      <c r="R59" s="39" t="s">
        <v>27</v>
      </c>
      <c r="S59" s="6" t="s">
        <v>27</v>
      </c>
      <c r="T59" s="14"/>
    </row>
    <row r="60" spans="1:20" ht="31.5" x14ac:dyDescent="0.25">
      <c r="A60" s="1" t="s">
        <v>72</v>
      </c>
      <c r="B60" s="2" t="s">
        <v>118</v>
      </c>
      <c r="C60" s="1" t="s">
        <v>26</v>
      </c>
      <c r="D60" s="3">
        <f>+D61</f>
        <v>11.74</v>
      </c>
      <c r="E60" s="3">
        <f>+E61</f>
        <v>11.74</v>
      </c>
      <c r="F60" s="39" t="s">
        <v>27</v>
      </c>
      <c r="G60" s="3">
        <f>+G61</f>
        <v>0</v>
      </c>
      <c r="H60" s="3" t="s">
        <v>27</v>
      </c>
      <c r="I60" s="3">
        <f>+I61</f>
        <v>11.74</v>
      </c>
      <c r="J60" s="39" t="s">
        <v>27</v>
      </c>
      <c r="K60" s="3">
        <f>+K61</f>
        <v>2.4533698880832402</v>
      </c>
      <c r="L60" s="39" t="s">
        <v>27</v>
      </c>
      <c r="M60" s="3">
        <f>+M61</f>
        <v>3.9109829999999999</v>
      </c>
      <c r="N60" s="39" t="s">
        <v>27</v>
      </c>
      <c r="O60" s="3">
        <f>+O61</f>
        <v>7.8290170000000003</v>
      </c>
      <c r="P60" s="39" t="s">
        <v>27</v>
      </c>
      <c r="Q60" s="3">
        <f>+Q61</f>
        <v>1.4576131119167597</v>
      </c>
      <c r="R60" s="39" t="s">
        <v>27</v>
      </c>
      <c r="S60" s="3">
        <f>+S61</f>
        <v>0.59412692680252888</v>
      </c>
      <c r="T60" s="14"/>
    </row>
    <row r="61" spans="1:20" ht="21" x14ac:dyDescent="0.25">
      <c r="A61" s="1" t="s">
        <v>73</v>
      </c>
      <c r="B61" s="2" t="s">
        <v>119</v>
      </c>
      <c r="C61" s="1" t="s">
        <v>26</v>
      </c>
      <c r="D61" s="3">
        <f>SUM(D62:D63)</f>
        <v>11.74</v>
      </c>
      <c r="E61" s="3">
        <f>SUM(E62:E63)</f>
        <v>11.74</v>
      </c>
      <c r="F61" s="39" t="s">
        <v>27</v>
      </c>
      <c r="G61" s="3">
        <f>SUM(G62:G63)</f>
        <v>0</v>
      </c>
      <c r="H61" s="3" t="s">
        <v>27</v>
      </c>
      <c r="I61" s="3">
        <f>SUM(I62:I63)</f>
        <v>11.74</v>
      </c>
      <c r="J61" s="39" t="s">
        <v>27</v>
      </c>
      <c r="K61" s="3">
        <f>SUM(K62:K63)</f>
        <v>2.4533698880832402</v>
      </c>
      <c r="L61" s="39" t="s">
        <v>27</v>
      </c>
      <c r="M61" s="3">
        <f>SUM(M62:M63)</f>
        <v>3.9109829999999999</v>
      </c>
      <c r="N61" s="39" t="s">
        <v>27</v>
      </c>
      <c r="O61" s="3">
        <f>SUM(O62:O63)</f>
        <v>7.8290170000000003</v>
      </c>
      <c r="P61" s="39" t="s">
        <v>27</v>
      </c>
      <c r="Q61" s="3">
        <f>SUM(Q62:Q63)</f>
        <v>1.4576131119167597</v>
      </c>
      <c r="R61" s="39" t="s">
        <v>27</v>
      </c>
      <c r="S61" s="3">
        <f>SUM(S62:S63)</f>
        <v>0.59412692680252888</v>
      </c>
      <c r="T61" s="14"/>
    </row>
    <row r="62" spans="1:20" ht="67.5" x14ac:dyDescent="0.25">
      <c r="A62" s="4" t="s">
        <v>183</v>
      </c>
      <c r="B62" s="5" t="s">
        <v>184</v>
      </c>
      <c r="C62" s="4" t="s">
        <v>185</v>
      </c>
      <c r="D62" s="6" t="s">
        <v>27</v>
      </c>
      <c r="E62" s="6" t="s">
        <v>27</v>
      </c>
      <c r="F62" s="39" t="s">
        <v>27</v>
      </c>
      <c r="G62" s="6">
        <v>0</v>
      </c>
      <c r="H62" s="6" t="s">
        <v>27</v>
      </c>
      <c r="I62" s="6" t="s">
        <v>27</v>
      </c>
      <c r="J62" s="39" t="s">
        <v>27</v>
      </c>
      <c r="K62" s="6" t="s">
        <v>27</v>
      </c>
      <c r="L62" s="39" t="s">
        <v>27</v>
      </c>
      <c r="M62" s="6" t="s">
        <v>27</v>
      </c>
      <c r="N62" s="39" t="s">
        <v>27</v>
      </c>
      <c r="O62" s="39" t="s">
        <v>27</v>
      </c>
      <c r="P62" s="39" t="s">
        <v>27</v>
      </c>
      <c r="Q62" s="6" t="s">
        <v>27</v>
      </c>
      <c r="R62" s="39" t="s">
        <v>27</v>
      </c>
      <c r="S62" s="40" t="s">
        <v>27</v>
      </c>
      <c r="T62" s="14"/>
    </row>
    <row r="63" spans="1:20" ht="45" x14ac:dyDescent="0.25">
      <c r="A63" s="4" t="s">
        <v>220</v>
      </c>
      <c r="B63" s="5" t="s">
        <v>221</v>
      </c>
      <c r="C63" s="4" t="s">
        <v>222</v>
      </c>
      <c r="D63" s="6">
        <v>11.74</v>
      </c>
      <c r="E63" s="6">
        <v>11.74</v>
      </c>
      <c r="F63" s="39" t="s">
        <v>27</v>
      </c>
      <c r="G63" s="6">
        <v>0</v>
      </c>
      <c r="H63" s="6" t="s">
        <v>27</v>
      </c>
      <c r="I63" s="6">
        <f t="shared" ref="I63" si="8">+D63-G63</f>
        <v>11.74</v>
      </c>
      <c r="J63" s="39" t="s">
        <v>27</v>
      </c>
      <c r="K63" s="6">
        <v>2.4533698880832402</v>
      </c>
      <c r="L63" s="39" t="s">
        <v>27</v>
      </c>
      <c r="M63" s="6">
        <v>3.9109829999999999</v>
      </c>
      <c r="N63" s="39" t="s">
        <v>27</v>
      </c>
      <c r="O63" s="39">
        <f t="shared" ref="O63" si="9">+D63-M63</f>
        <v>7.8290170000000003</v>
      </c>
      <c r="P63" s="39" t="s">
        <v>27</v>
      </c>
      <c r="Q63" s="6">
        <f t="shared" ref="Q63" si="10">+M63-K63</f>
        <v>1.4576131119167597</v>
      </c>
      <c r="R63" s="39" t="s">
        <v>27</v>
      </c>
      <c r="S63" s="40">
        <f t="shared" ref="S63" si="11">+(M63/K63-1)</f>
        <v>0.59412692680252888</v>
      </c>
      <c r="T63" s="14" t="s">
        <v>244</v>
      </c>
    </row>
    <row r="64" spans="1:20" ht="31.5" x14ac:dyDescent="0.25">
      <c r="A64" s="1" t="s">
        <v>74</v>
      </c>
      <c r="B64" s="2" t="s">
        <v>120</v>
      </c>
      <c r="C64" s="1" t="s">
        <v>26</v>
      </c>
      <c r="D64" s="3" t="s">
        <v>27</v>
      </c>
      <c r="E64" s="3" t="s">
        <v>27</v>
      </c>
      <c r="F64" s="34" t="s">
        <v>27</v>
      </c>
      <c r="G64" s="3" t="s">
        <v>27</v>
      </c>
      <c r="H64" s="3" t="s">
        <v>27</v>
      </c>
      <c r="I64" s="3" t="s">
        <v>27</v>
      </c>
      <c r="J64" s="34" t="s">
        <v>27</v>
      </c>
      <c r="K64" s="3" t="s">
        <v>27</v>
      </c>
      <c r="L64" s="34" t="s">
        <v>27</v>
      </c>
      <c r="M64" s="3" t="s">
        <v>27</v>
      </c>
      <c r="N64" s="34" t="s">
        <v>27</v>
      </c>
      <c r="O64" s="34" t="s">
        <v>27</v>
      </c>
      <c r="P64" s="34" t="s">
        <v>27</v>
      </c>
      <c r="Q64" s="3" t="s">
        <v>27</v>
      </c>
      <c r="R64" s="34" t="s">
        <v>27</v>
      </c>
      <c r="S64" s="3" t="s">
        <v>27</v>
      </c>
      <c r="T64" s="14"/>
    </row>
    <row r="65" spans="1:20" ht="31.5" x14ac:dyDescent="0.25">
      <c r="A65" s="1" t="s">
        <v>75</v>
      </c>
      <c r="B65" s="2" t="s">
        <v>121</v>
      </c>
      <c r="C65" s="1" t="s">
        <v>26</v>
      </c>
      <c r="D65" s="3" t="s">
        <v>27</v>
      </c>
      <c r="E65" s="3" t="s">
        <v>27</v>
      </c>
      <c r="F65" s="34" t="s">
        <v>27</v>
      </c>
      <c r="G65" s="3" t="s">
        <v>27</v>
      </c>
      <c r="H65" s="3" t="s">
        <v>27</v>
      </c>
      <c r="I65" s="3" t="s">
        <v>27</v>
      </c>
      <c r="J65" s="34" t="s">
        <v>27</v>
      </c>
      <c r="K65" s="3" t="s">
        <v>27</v>
      </c>
      <c r="L65" s="34" t="s">
        <v>27</v>
      </c>
      <c r="M65" s="3" t="s">
        <v>27</v>
      </c>
      <c r="N65" s="34" t="s">
        <v>27</v>
      </c>
      <c r="O65" s="34" t="s">
        <v>27</v>
      </c>
      <c r="P65" s="34" t="s">
        <v>27</v>
      </c>
      <c r="Q65" s="3" t="s">
        <v>27</v>
      </c>
      <c r="R65" s="34" t="s">
        <v>27</v>
      </c>
      <c r="S65" s="3" t="s">
        <v>27</v>
      </c>
      <c r="T65" s="14"/>
    </row>
    <row r="66" spans="1:20" ht="31.5" x14ac:dyDescent="0.25">
      <c r="A66" s="1" t="s">
        <v>76</v>
      </c>
      <c r="B66" s="2" t="s">
        <v>122</v>
      </c>
      <c r="C66" s="1" t="s">
        <v>26</v>
      </c>
      <c r="D66" s="3" t="s">
        <v>27</v>
      </c>
      <c r="E66" s="3" t="s">
        <v>27</v>
      </c>
      <c r="F66" s="34" t="s">
        <v>27</v>
      </c>
      <c r="G66" s="3" t="s">
        <v>27</v>
      </c>
      <c r="H66" s="3" t="s">
        <v>27</v>
      </c>
      <c r="I66" s="3" t="s">
        <v>27</v>
      </c>
      <c r="J66" s="34" t="s">
        <v>27</v>
      </c>
      <c r="K66" s="3" t="s">
        <v>27</v>
      </c>
      <c r="L66" s="34" t="s">
        <v>27</v>
      </c>
      <c r="M66" s="3" t="s">
        <v>27</v>
      </c>
      <c r="N66" s="34" t="s">
        <v>27</v>
      </c>
      <c r="O66" s="34" t="s">
        <v>27</v>
      </c>
      <c r="P66" s="34" t="s">
        <v>27</v>
      </c>
      <c r="Q66" s="3" t="s">
        <v>27</v>
      </c>
      <c r="R66" s="34" t="s">
        <v>27</v>
      </c>
      <c r="S66" s="3" t="s">
        <v>27</v>
      </c>
      <c r="T66" s="14"/>
    </row>
    <row r="67" spans="1:20" ht="31.5" x14ac:dyDescent="0.25">
      <c r="A67" s="1" t="s">
        <v>77</v>
      </c>
      <c r="B67" s="2" t="s">
        <v>123</v>
      </c>
      <c r="C67" s="1" t="s">
        <v>26</v>
      </c>
      <c r="D67" s="3" t="s">
        <v>27</v>
      </c>
      <c r="E67" s="3" t="s">
        <v>27</v>
      </c>
      <c r="F67" s="34" t="s">
        <v>27</v>
      </c>
      <c r="G67" s="3" t="s">
        <v>27</v>
      </c>
      <c r="H67" s="3" t="s">
        <v>27</v>
      </c>
      <c r="I67" s="3" t="s">
        <v>27</v>
      </c>
      <c r="J67" s="34" t="s">
        <v>27</v>
      </c>
      <c r="K67" s="3" t="s">
        <v>27</v>
      </c>
      <c r="L67" s="34" t="s">
        <v>27</v>
      </c>
      <c r="M67" s="3" t="s">
        <v>27</v>
      </c>
      <c r="N67" s="34" t="s">
        <v>27</v>
      </c>
      <c r="O67" s="34" t="s">
        <v>27</v>
      </c>
      <c r="P67" s="34" t="s">
        <v>27</v>
      </c>
      <c r="Q67" s="3" t="s">
        <v>27</v>
      </c>
      <c r="R67" s="34" t="s">
        <v>27</v>
      </c>
      <c r="S67" s="3" t="s">
        <v>27</v>
      </c>
      <c r="T67" s="14"/>
    </row>
    <row r="68" spans="1:20" ht="31.5" x14ac:dyDescent="0.25">
      <c r="A68" s="1" t="s">
        <v>78</v>
      </c>
      <c r="B68" s="2" t="s">
        <v>124</v>
      </c>
      <c r="C68" s="1" t="s">
        <v>26</v>
      </c>
      <c r="D68" s="3" t="s">
        <v>27</v>
      </c>
      <c r="E68" s="3" t="s">
        <v>27</v>
      </c>
      <c r="F68" s="34" t="s">
        <v>27</v>
      </c>
      <c r="G68" s="3" t="s">
        <v>27</v>
      </c>
      <c r="H68" s="3" t="s">
        <v>27</v>
      </c>
      <c r="I68" s="3" t="s">
        <v>27</v>
      </c>
      <c r="J68" s="34" t="s">
        <v>27</v>
      </c>
      <c r="K68" s="3" t="s">
        <v>27</v>
      </c>
      <c r="L68" s="34" t="s">
        <v>27</v>
      </c>
      <c r="M68" s="3" t="s">
        <v>27</v>
      </c>
      <c r="N68" s="34" t="s">
        <v>27</v>
      </c>
      <c r="O68" s="34" t="s">
        <v>27</v>
      </c>
      <c r="P68" s="34" t="s">
        <v>27</v>
      </c>
      <c r="Q68" s="3" t="s">
        <v>27</v>
      </c>
      <c r="R68" s="34" t="s">
        <v>27</v>
      </c>
      <c r="S68" s="3" t="s">
        <v>27</v>
      </c>
      <c r="T68" s="14"/>
    </row>
    <row r="69" spans="1:20" ht="31.5" x14ac:dyDescent="0.25">
      <c r="A69" s="1" t="s">
        <v>79</v>
      </c>
      <c r="B69" s="2" t="s">
        <v>125</v>
      </c>
      <c r="C69" s="1" t="s">
        <v>26</v>
      </c>
      <c r="D69" s="3" t="s">
        <v>27</v>
      </c>
      <c r="E69" s="3" t="s">
        <v>27</v>
      </c>
      <c r="F69" s="34" t="s">
        <v>27</v>
      </c>
      <c r="G69" s="3" t="s">
        <v>27</v>
      </c>
      <c r="H69" s="3" t="s">
        <v>27</v>
      </c>
      <c r="I69" s="3" t="s">
        <v>27</v>
      </c>
      <c r="J69" s="34" t="s">
        <v>27</v>
      </c>
      <c r="K69" s="3" t="s">
        <v>27</v>
      </c>
      <c r="L69" s="34" t="s">
        <v>27</v>
      </c>
      <c r="M69" s="3" t="s">
        <v>27</v>
      </c>
      <c r="N69" s="34" t="s">
        <v>27</v>
      </c>
      <c r="O69" s="34" t="s">
        <v>27</v>
      </c>
      <c r="P69" s="34" t="s">
        <v>27</v>
      </c>
      <c r="Q69" s="3" t="s">
        <v>27</v>
      </c>
      <c r="R69" s="34" t="s">
        <v>27</v>
      </c>
      <c r="S69" s="3" t="s">
        <v>27</v>
      </c>
      <c r="T69" s="14"/>
    </row>
    <row r="70" spans="1:20" ht="42" x14ac:dyDescent="0.25">
      <c r="A70" s="1" t="s">
        <v>126</v>
      </c>
      <c r="B70" s="2" t="s">
        <v>127</v>
      </c>
      <c r="C70" s="1" t="s">
        <v>26</v>
      </c>
      <c r="D70" s="3" t="s">
        <v>27</v>
      </c>
      <c r="E70" s="3" t="s">
        <v>27</v>
      </c>
      <c r="F70" s="34" t="s">
        <v>27</v>
      </c>
      <c r="G70" s="3" t="s">
        <v>27</v>
      </c>
      <c r="H70" s="3" t="s">
        <v>27</v>
      </c>
      <c r="I70" s="3" t="s">
        <v>27</v>
      </c>
      <c r="J70" s="34" t="s">
        <v>27</v>
      </c>
      <c r="K70" s="3" t="s">
        <v>27</v>
      </c>
      <c r="L70" s="34" t="s">
        <v>27</v>
      </c>
      <c r="M70" s="3" t="s">
        <v>27</v>
      </c>
      <c r="N70" s="34" t="s">
        <v>27</v>
      </c>
      <c r="O70" s="34" t="s">
        <v>27</v>
      </c>
      <c r="P70" s="34" t="s">
        <v>27</v>
      </c>
      <c r="Q70" s="3" t="s">
        <v>27</v>
      </c>
      <c r="R70" s="34" t="s">
        <v>27</v>
      </c>
      <c r="S70" s="3" t="s">
        <v>27</v>
      </c>
      <c r="T70" s="14"/>
    </row>
    <row r="71" spans="1:20" ht="42" x14ac:dyDescent="0.25">
      <c r="A71" s="1" t="s">
        <v>128</v>
      </c>
      <c r="B71" s="2" t="s">
        <v>129</v>
      </c>
      <c r="C71" s="1" t="s">
        <v>26</v>
      </c>
      <c r="D71" s="3" t="s">
        <v>27</v>
      </c>
      <c r="E71" s="3" t="s">
        <v>27</v>
      </c>
      <c r="F71" s="34" t="s">
        <v>27</v>
      </c>
      <c r="G71" s="3" t="s">
        <v>27</v>
      </c>
      <c r="H71" s="3" t="s">
        <v>27</v>
      </c>
      <c r="I71" s="3" t="s">
        <v>27</v>
      </c>
      <c r="J71" s="34" t="s">
        <v>27</v>
      </c>
      <c r="K71" s="3" t="s">
        <v>27</v>
      </c>
      <c r="L71" s="34" t="s">
        <v>27</v>
      </c>
      <c r="M71" s="3" t="s">
        <v>27</v>
      </c>
      <c r="N71" s="34" t="s">
        <v>27</v>
      </c>
      <c r="O71" s="34" t="s">
        <v>27</v>
      </c>
      <c r="P71" s="34" t="s">
        <v>27</v>
      </c>
      <c r="Q71" s="3" t="s">
        <v>27</v>
      </c>
      <c r="R71" s="34" t="s">
        <v>27</v>
      </c>
      <c r="S71" s="3" t="s">
        <v>27</v>
      </c>
      <c r="T71" s="14"/>
    </row>
    <row r="72" spans="1:20" ht="42" x14ac:dyDescent="0.25">
      <c r="A72" s="1" t="s">
        <v>130</v>
      </c>
      <c r="B72" s="2" t="s">
        <v>131</v>
      </c>
      <c r="C72" s="1" t="s">
        <v>26</v>
      </c>
      <c r="D72" s="3" t="s">
        <v>27</v>
      </c>
      <c r="E72" s="3" t="s">
        <v>27</v>
      </c>
      <c r="F72" s="34" t="s">
        <v>27</v>
      </c>
      <c r="G72" s="3" t="s">
        <v>27</v>
      </c>
      <c r="H72" s="3" t="s">
        <v>27</v>
      </c>
      <c r="I72" s="3" t="s">
        <v>27</v>
      </c>
      <c r="J72" s="34" t="s">
        <v>27</v>
      </c>
      <c r="K72" s="3" t="s">
        <v>27</v>
      </c>
      <c r="L72" s="34" t="s">
        <v>27</v>
      </c>
      <c r="M72" s="3" t="s">
        <v>27</v>
      </c>
      <c r="N72" s="34" t="s">
        <v>27</v>
      </c>
      <c r="O72" s="34" t="s">
        <v>27</v>
      </c>
      <c r="P72" s="34" t="s">
        <v>27</v>
      </c>
      <c r="Q72" s="3" t="s">
        <v>27</v>
      </c>
      <c r="R72" s="34" t="s">
        <v>27</v>
      </c>
      <c r="S72" s="3" t="s">
        <v>27</v>
      </c>
      <c r="T72" s="14"/>
    </row>
    <row r="73" spans="1:20" ht="42" x14ac:dyDescent="0.25">
      <c r="A73" s="1" t="s">
        <v>132</v>
      </c>
      <c r="B73" s="2" t="s">
        <v>133</v>
      </c>
      <c r="C73" s="1" t="s">
        <v>26</v>
      </c>
      <c r="D73" s="3" t="s">
        <v>27</v>
      </c>
      <c r="E73" s="3" t="s">
        <v>27</v>
      </c>
      <c r="F73" s="34" t="s">
        <v>27</v>
      </c>
      <c r="G73" s="3" t="s">
        <v>27</v>
      </c>
      <c r="H73" s="3" t="s">
        <v>27</v>
      </c>
      <c r="I73" s="3" t="s">
        <v>27</v>
      </c>
      <c r="J73" s="34" t="s">
        <v>27</v>
      </c>
      <c r="K73" s="3" t="s">
        <v>27</v>
      </c>
      <c r="L73" s="34" t="s">
        <v>27</v>
      </c>
      <c r="M73" s="3" t="s">
        <v>27</v>
      </c>
      <c r="N73" s="34" t="s">
        <v>27</v>
      </c>
      <c r="O73" s="34" t="s">
        <v>27</v>
      </c>
      <c r="P73" s="34" t="s">
        <v>27</v>
      </c>
      <c r="Q73" s="3" t="s">
        <v>27</v>
      </c>
      <c r="R73" s="34" t="s">
        <v>27</v>
      </c>
      <c r="S73" s="3" t="s">
        <v>27</v>
      </c>
      <c r="T73" s="14"/>
    </row>
    <row r="74" spans="1:20" ht="42" x14ac:dyDescent="0.25">
      <c r="A74" s="1" t="s">
        <v>80</v>
      </c>
      <c r="B74" s="2" t="s">
        <v>134</v>
      </c>
      <c r="C74" s="1" t="s">
        <v>26</v>
      </c>
      <c r="D74" s="3" t="s">
        <v>27</v>
      </c>
      <c r="E74" s="3" t="s">
        <v>27</v>
      </c>
      <c r="F74" s="34" t="s">
        <v>27</v>
      </c>
      <c r="G74" s="3" t="s">
        <v>27</v>
      </c>
      <c r="H74" s="3" t="s">
        <v>27</v>
      </c>
      <c r="I74" s="3" t="s">
        <v>27</v>
      </c>
      <c r="J74" s="34" t="s">
        <v>27</v>
      </c>
      <c r="K74" s="3" t="s">
        <v>27</v>
      </c>
      <c r="L74" s="34" t="s">
        <v>27</v>
      </c>
      <c r="M74" s="3" t="s">
        <v>27</v>
      </c>
      <c r="N74" s="34" t="s">
        <v>27</v>
      </c>
      <c r="O74" s="34" t="s">
        <v>27</v>
      </c>
      <c r="P74" s="34" t="s">
        <v>27</v>
      </c>
      <c r="Q74" s="3" t="s">
        <v>27</v>
      </c>
      <c r="R74" s="34" t="s">
        <v>27</v>
      </c>
      <c r="S74" s="3" t="s">
        <v>27</v>
      </c>
      <c r="T74" s="14"/>
    </row>
    <row r="75" spans="1:20" ht="31.5" x14ac:dyDescent="0.25">
      <c r="A75" s="1" t="s">
        <v>81</v>
      </c>
      <c r="B75" s="2" t="s">
        <v>135</v>
      </c>
      <c r="C75" s="1" t="s">
        <v>26</v>
      </c>
      <c r="D75" s="3" t="s">
        <v>27</v>
      </c>
      <c r="E75" s="3" t="s">
        <v>27</v>
      </c>
      <c r="F75" s="34" t="s">
        <v>27</v>
      </c>
      <c r="G75" s="3" t="s">
        <v>27</v>
      </c>
      <c r="H75" s="3" t="s">
        <v>27</v>
      </c>
      <c r="I75" s="3" t="s">
        <v>27</v>
      </c>
      <c r="J75" s="34" t="s">
        <v>27</v>
      </c>
      <c r="K75" s="3" t="s">
        <v>27</v>
      </c>
      <c r="L75" s="34" t="s">
        <v>27</v>
      </c>
      <c r="M75" s="3" t="s">
        <v>27</v>
      </c>
      <c r="N75" s="34" t="s">
        <v>27</v>
      </c>
      <c r="O75" s="34" t="s">
        <v>27</v>
      </c>
      <c r="P75" s="34" t="s">
        <v>27</v>
      </c>
      <c r="Q75" s="3" t="s">
        <v>27</v>
      </c>
      <c r="R75" s="34" t="s">
        <v>27</v>
      </c>
      <c r="S75" s="3" t="s">
        <v>27</v>
      </c>
      <c r="T75" s="14"/>
    </row>
    <row r="76" spans="1:20" ht="42" x14ac:dyDescent="0.25">
      <c r="A76" s="1" t="s">
        <v>136</v>
      </c>
      <c r="B76" s="2" t="s">
        <v>137</v>
      </c>
      <c r="C76" s="1" t="s">
        <v>26</v>
      </c>
      <c r="D76" s="3" t="s">
        <v>27</v>
      </c>
      <c r="E76" s="3" t="s">
        <v>27</v>
      </c>
      <c r="F76" s="34" t="s">
        <v>27</v>
      </c>
      <c r="G76" s="3" t="s">
        <v>27</v>
      </c>
      <c r="H76" s="3" t="s">
        <v>27</v>
      </c>
      <c r="I76" s="3" t="s">
        <v>27</v>
      </c>
      <c r="J76" s="34" t="s">
        <v>27</v>
      </c>
      <c r="K76" s="3" t="s">
        <v>27</v>
      </c>
      <c r="L76" s="34" t="s">
        <v>27</v>
      </c>
      <c r="M76" s="3" t="s">
        <v>27</v>
      </c>
      <c r="N76" s="34" t="s">
        <v>27</v>
      </c>
      <c r="O76" s="34" t="s">
        <v>27</v>
      </c>
      <c r="P76" s="34" t="s">
        <v>27</v>
      </c>
      <c r="Q76" s="3" t="s">
        <v>27</v>
      </c>
      <c r="R76" s="34" t="s">
        <v>27</v>
      </c>
      <c r="S76" s="3" t="s">
        <v>27</v>
      </c>
      <c r="T76" s="14"/>
    </row>
    <row r="77" spans="1:20" ht="63" x14ac:dyDescent="0.25">
      <c r="A77" s="1" t="s">
        <v>82</v>
      </c>
      <c r="B77" s="2" t="s">
        <v>138</v>
      </c>
      <c r="C77" s="1" t="s">
        <v>26</v>
      </c>
      <c r="D77" s="3" t="s">
        <v>27</v>
      </c>
      <c r="E77" s="3" t="s">
        <v>27</v>
      </c>
      <c r="F77" s="34" t="s">
        <v>27</v>
      </c>
      <c r="G77" s="3" t="s">
        <v>27</v>
      </c>
      <c r="H77" s="3" t="s">
        <v>27</v>
      </c>
      <c r="I77" s="3" t="s">
        <v>27</v>
      </c>
      <c r="J77" s="34" t="s">
        <v>27</v>
      </c>
      <c r="K77" s="3" t="s">
        <v>27</v>
      </c>
      <c r="L77" s="34" t="s">
        <v>27</v>
      </c>
      <c r="M77" s="3" t="s">
        <v>27</v>
      </c>
      <c r="N77" s="34" t="s">
        <v>27</v>
      </c>
      <c r="O77" s="34" t="s">
        <v>27</v>
      </c>
      <c r="P77" s="34" t="s">
        <v>27</v>
      </c>
      <c r="Q77" s="3" t="s">
        <v>27</v>
      </c>
      <c r="R77" s="34" t="s">
        <v>27</v>
      </c>
      <c r="S77" s="3" t="s">
        <v>27</v>
      </c>
      <c r="T77" s="14"/>
    </row>
    <row r="78" spans="1:20" ht="52.5" x14ac:dyDescent="0.25">
      <c r="A78" s="1" t="s">
        <v>83</v>
      </c>
      <c r="B78" s="2" t="s">
        <v>139</v>
      </c>
      <c r="C78" s="1" t="s">
        <v>26</v>
      </c>
      <c r="D78" s="3" t="s">
        <v>27</v>
      </c>
      <c r="E78" s="3" t="s">
        <v>27</v>
      </c>
      <c r="F78" s="34" t="s">
        <v>27</v>
      </c>
      <c r="G78" s="3" t="s">
        <v>27</v>
      </c>
      <c r="H78" s="3" t="s">
        <v>27</v>
      </c>
      <c r="I78" s="3" t="s">
        <v>27</v>
      </c>
      <c r="J78" s="34" t="s">
        <v>27</v>
      </c>
      <c r="K78" s="3" t="s">
        <v>27</v>
      </c>
      <c r="L78" s="34" t="s">
        <v>27</v>
      </c>
      <c r="M78" s="3" t="s">
        <v>27</v>
      </c>
      <c r="N78" s="34" t="s">
        <v>27</v>
      </c>
      <c r="O78" s="34" t="s">
        <v>27</v>
      </c>
      <c r="P78" s="34" t="s">
        <v>27</v>
      </c>
      <c r="Q78" s="3" t="s">
        <v>27</v>
      </c>
      <c r="R78" s="34" t="s">
        <v>27</v>
      </c>
      <c r="S78" s="3" t="s">
        <v>27</v>
      </c>
      <c r="T78" s="14"/>
    </row>
    <row r="79" spans="1:20" ht="52.5" x14ac:dyDescent="0.25">
      <c r="A79" s="1" t="s">
        <v>84</v>
      </c>
      <c r="B79" s="2" t="s">
        <v>140</v>
      </c>
      <c r="C79" s="1" t="s">
        <v>26</v>
      </c>
      <c r="D79" s="3" t="s">
        <v>27</v>
      </c>
      <c r="E79" s="3" t="s">
        <v>27</v>
      </c>
      <c r="F79" s="34" t="s">
        <v>27</v>
      </c>
      <c r="G79" s="3" t="s">
        <v>27</v>
      </c>
      <c r="H79" s="3" t="s">
        <v>27</v>
      </c>
      <c r="I79" s="3" t="s">
        <v>27</v>
      </c>
      <c r="J79" s="34" t="s">
        <v>27</v>
      </c>
      <c r="K79" s="3" t="s">
        <v>27</v>
      </c>
      <c r="L79" s="34" t="s">
        <v>27</v>
      </c>
      <c r="M79" s="3" t="s">
        <v>27</v>
      </c>
      <c r="N79" s="34" t="s">
        <v>27</v>
      </c>
      <c r="O79" s="34" t="s">
        <v>27</v>
      </c>
      <c r="P79" s="34" t="s">
        <v>27</v>
      </c>
      <c r="Q79" s="3" t="s">
        <v>27</v>
      </c>
      <c r="R79" s="34" t="s">
        <v>27</v>
      </c>
      <c r="S79" s="3" t="s">
        <v>27</v>
      </c>
      <c r="T79" s="14"/>
    </row>
    <row r="80" spans="1:20" ht="31.5" x14ac:dyDescent="0.25">
      <c r="A80" s="1" t="s">
        <v>85</v>
      </c>
      <c r="B80" s="2" t="s">
        <v>60</v>
      </c>
      <c r="C80" s="1" t="s">
        <v>26</v>
      </c>
      <c r="D80" s="3" t="s">
        <v>27</v>
      </c>
      <c r="E80" s="3" t="s">
        <v>27</v>
      </c>
      <c r="F80" s="34" t="s">
        <v>27</v>
      </c>
      <c r="G80" s="3" t="s">
        <v>27</v>
      </c>
      <c r="H80" s="3" t="s">
        <v>27</v>
      </c>
      <c r="I80" s="3" t="s">
        <v>27</v>
      </c>
      <c r="J80" s="34" t="s">
        <v>27</v>
      </c>
      <c r="K80" s="3" t="s">
        <v>27</v>
      </c>
      <c r="L80" s="34" t="s">
        <v>27</v>
      </c>
      <c r="M80" s="3" t="s">
        <v>27</v>
      </c>
      <c r="N80" s="34" t="s">
        <v>27</v>
      </c>
      <c r="O80" s="34" t="s">
        <v>27</v>
      </c>
      <c r="P80" s="34" t="s">
        <v>27</v>
      </c>
      <c r="Q80" s="3" t="s">
        <v>27</v>
      </c>
      <c r="R80" s="34" t="s">
        <v>27</v>
      </c>
      <c r="S80" s="3" t="s">
        <v>27</v>
      </c>
      <c r="T80" s="14"/>
    </row>
    <row r="81" spans="1:20" ht="31.5" x14ac:dyDescent="0.25">
      <c r="A81" s="10" t="s">
        <v>141</v>
      </c>
      <c r="B81" s="2" t="s">
        <v>36</v>
      </c>
      <c r="C81" s="1" t="s">
        <v>26</v>
      </c>
      <c r="D81" s="3" t="s">
        <v>27</v>
      </c>
      <c r="E81" s="3" t="s">
        <v>27</v>
      </c>
      <c r="F81" s="34" t="s">
        <v>27</v>
      </c>
      <c r="G81" s="3" t="s">
        <v>27</v>
      </c>
      <c r="H81" s="3" t="s">
        <v>27</v>
      </c>
      <c r="I81" s="3" t="s">
        <v>27</v>
      </c>
      <c r="J81" s="34" t="s">
        <v>27</v>
      </c>
      <c r="K81" s="3" t="s">
        <v>27</v>
      </c>
      <c r="L81" s="34" t="s">
        <v>27</v>
      </c>
      <c r="M81" s="3" t="s">
        <v>27</v>
      </c>
      <c r="N81" s="34" t="s">
        <v>27</v>
      </c>
      <c r="O81" s="34" t="s">
        <v>27</v>
      </c>
      <c r="P81" s="34" t="s">
        <v>27</v>
      </c>
      <c r="Q81" s="3" t="s">
        <v>27</v>
      </c>
      <c r="R81" s="34" t="s">
        <v>27</v>
      </c>
      <c r="S81" s="3" t="s">
        <v>27</v>
      </c>
      <c r="T81" s="14"/>
    </row>
    <row r="82" spans="1:20" s="47" customFormat="1" ht="21" x14ac:dyDescent="0.25">
      <c r="A82" s="16" t="s">
        <v>142</v>
      </c>
      <c r="B82" s="17" t="s">
        <v>61</v>
      </c>
      <c r="C82" s="16" t="s">
        <v>26</v>
      </c>
      <c r="D82" s="18">
        <f>D83+D87+D90+D97+D101</f>
        <v>300.63475562666667</v>
      </c>
      <c r="E82" s="18">
        <f>E83+E87+E90+E97+E101</f>
        <v>300.63401362666667</v>
      </c>
      <c r="F82" s="42" t="s">
        <v>27</v>
      </c>
      <c r="G82" s="18">
        <f>G83+G87+G90+G97+G101</f>
        <v>7.7532281699999999</v>
      </c>
      <c r="H82" s="18" t="s">
        <v>27</v>
      </c>
      <c r="I82" s="18">
        <f>I83+I87+I90+I97+I101</f>
        <v>296.07702945666665</v>
      </c>
      <c r="J82" s="42" t="s">
        <v>27</v>
      </c>
      <c r="K82" s="18">
        <f>K83+K87+K90+K97+K101</f>
        <v>41.923213626666673</v>
      </c>
      <c r="L82" s="42" t="s">
        <v>27</v>
      </c>
      <c r="M82" s="18">
        <f>M83+M87+M90+M97+M101</f>
        <v>30.234133889999999</v>
      </c>
      <c r="N82" s="42" t="s">
        <v>27</v>
      </c>
      <c r="O82" s="18">
        <f>O83+O87+O90+O97+O101</f>
        <v>270.40062173666666</v>
      </c>
      <c r="P82" s="42" t="s">
        <v>27</v>
      </c>
      <c r="Q82" s="18">
        <f>Q83+Q87+Q90+Q97+Q101</f>
        <v>-11.689079736666667</v>
      </c>
      <c r="R82" s="42" t="s">
        <v>27</v>
      </c>
      <c r="S82" s="18">
        <f>S83+S87+S90+S97+S101</f>
        <v>1.3490129633628296</v>
      </c>
      <c r="T82" s="46"/>
    </row>
    <row r="83" spans="1:20" ht="21" x14ac:dyDescent="0.25">
      <c r="A83" s="1" t="s">
        <v>143</v>
      </c>
      <c r="B83" s="2" t="s">
        <v>62</v>
      </c>
      <c r="C83" s="1" t="s">
        <v>26</v>
      </c>
      <c r="D83" s="3">
        <f>SUM(D84:D86)</f>
        <v>21.597222226666673</v>
      </c>
      <c r="E83" s="3">
        <f>SUM(E84:E86)</f>
        <v>21.597222226666673</v>
      </c>
      <c r="F83" s="34" t="s">
        <v>27</v>
      </c>
      <c r="G83" s="3">
        <f>SUM(G84:G86)</f>
        <v>0</v>
      </c>
      <c r="H83" s="3" t="s">
        <v>27</v>
      </c>
      <c r="I83" s="3">
        <f>SUM(I84:I86)</f>
        <v>21.597222226666673</v>
      </c>
      <c r="J83" s="34" t="s">
        <v>27</v>
      </c>
      <c r="K83" s="3">
        <f>SUM(K84:K86)</f>
        <v>21.597222226666673</v>
      </c>
      <c r="L83" s="34" t="s">
        <v>27</v>
      </c>
      <c r="M83" s="3">
        <f>SUM(M84:M86)</f>
        <v>17.067026670000001</v>
      </c>
      <c r="N83" s="34" t="s">
        <v>27</v>
      </c>
      <c r="O83" s="3">
        <f>SUM(O84:O86)</f>
        <v>4.5301955566666692</v>
      </c>
      <c r="P83" s="34" t="s">
        <v>27</v>
      </c>
      <c r="Q83" s="3">
        <f>SUM(Q84:Q86)</f>
        <v>-4.5301955566666692</v>
      </c>
      <c r="R83" s="34" t="s">
        <v>27</v>
      </c>
      <c r="S83" s="3">
        <f>SUM(S84:S86)</f>
        <v>-0.93695525876319841</v>
      </c>
      <c r="T83" s="14"/>
    </row>
    <row r="84" spans="1:20" ht="33.75" x14ac:dyDescent="0.25">
      <c r="A84" s="11" t="s">
        <v>144</v>
      </c>
      <c r="B84" s="12" t="s">
        <v>186</v>
      </c>
      <c r="C84" s="11" t="s">
        <v>187</v>
      </c>
      <c r="D84" s="6">
        <v>3.7916666666666701</v>
      </c>
      <c r="E84" s="6">
        <v>3.7916666666666701</v>
      </c>
      <c r="F84" s="39" t="s">
        <v>27</v>
      </c>
      <c r="G84" s="6">
        <v>0</v>
      </c>
      <c r="H84" s="6" t="s">
        <v>27</v>
      </c>
      <c r="I84" s="6">
        <f t="shared" ref="I84:I85" si="12">+D84-G84</f>
        <v>3.7916666666666701</v>
      </c>
      <c r="J84" s="39" t="s">
        <v>27</v>
      </c>
      <c r="K84" s="6">
        <v>3.7916666666666701</v>
      </c>
      <c r="L84" s="39" t="s">
        <v>27</v>
      </c>
      <c r="M84" s="6">
        <v>3.90952667</v>
      </c>
      <c r="N84" s="39" t="s">
        <v>27</v>
      </c>
      <c r="O84" s="39">
        <f t="shared" ref="O84:O86" si="13">+D84-M84</f>
        <v>-0.11786000333332991</v>
      </c>
      <c r="P84" s="39" t="s">
        <v>27</v>
      </c>
      <c r="Q84" s="6">
        <f t="shared" ref="Q84:Q86" si="14">+M84-K84</f>
        <v>0.11786000333332991</v>
      </c>
      <c r="R84" s="39" t="s">
        <v>27</v>
      </c>
      <c r="S84" s="40">
        <f t="shared" ref="S84:S86" si="15">+(M84/K84-1)</f>
        <v>3.1083956923076084E-2</v>
      </c>
      <c r="T84" s="14"/>
    </row>
    <row r="85" spans="1:20" ht="33.75" x14ac:dyDescent="0.25">
      <c r="A85" s="11" t="s">
        <v>223</v>
      </c>
      <c r="B85" s="12" t="s">
        <v>224</v>
      </c>
      <c r="C85" s="11" t="s">
        <v>225</v>
      </c>
      <c r="D85" s="6">
        <v>12.75</v>
      </c>
      <c r="E85" s="6">
        <v>12.75</v>
      </c>
      <c r="F85" s="39" t="s">
        <v>27</v>
      </c>
      <c r="G85" s="6">
        <v>0</v>
      </c>
      <c r="H85" s="6" t="s">
        <v>27</v>
      </c>
      <c r="I85" s="6">
        <f t="shared" si="12"/>
        <v>12.75</v>
      </c>
      <c r="J85" s="39" t="s">
        <v>27</v>
      </c>
      <c r="K85" s="6">
        <v>12.75</v>
      </c>
      <c r="L85" s="39" t="s">
        <v>27</v>
      </c>
      <c r="M85" s="6">
        <v>13.157500000000001</v>
      </c>
      <c r="N85" s="39" t="s">
        <v>27</v>
      </c>
      <c r="O85" s="39">
        <f t="shared" si="13"/>
        <v>-0.40750000000000064</v>
      </c>
      <c r="P85" s="39" t="s">
        <v>27</v>
      </c>
      <c r="Q85" s="6">
        <f t="shared" si="14"/>
        <v>0.40750000000000064</v>
      </c>
      <c r="R85" s="39" t="s">
        <v>27</v>
      </c>
      <c r="S85" s="40">
        <f t="shared" si="15"/>
        <v>3.196078431372551E-2</v>
      </c>
      <c r="T85" s="14"/>
    </row>
    <row r="86" spans="1:20" ht="56.25" x14ac:dyDescent="0.25">
      <c r="A86" s="11" t="s">
        <v>226</v>
      </c>
      <c r="B86" s="12" t="s">
        <v>227</v>
      </c>
      <c r="C86" s="11" t="s">
        <v>228</v>
      </c>
      <c r="D86" s="6">
        <v>5.0555555600000002</v>
      </c>
      <c r="E86" s="6">
        <v>5.0555555600000002</v>
      </c>
      <c r="F86" s="39" t="s">
        <v>27</v>
      </c>
      <c r="G86" s="6">
        <v>0</v>
      </c>
      <c r="H86" s="6" t="s">
        <v>27</v>
      </c>
      <c r="I86" s="6">
        <f t="shared" ref="I86" si="16">+D86-G86</f>
        <v>5.0555555600000002</v>
      </c>
      <c r="J86" s="39" t="s">
        <v>27</v>
      </c>
      <c r="K86" s="6">
        <v>5.0555555600000002</v>
      </c>
      <c r="L86" s="39" t="s">
        <v>27</v>
      </c>
      <c r="M86" s="6">
        <v>0</v>
      </c>
      <c r="N86" s="39" t="s">
        <v>27</v>
      </c>
      <c r="O86" s="39">
        <f t="shared" si="13"/>
        <v>5.0555555600000002</v>
      </c>
      <c r="P86" s="39" t="s">
        <v>27</v>
      </c>
      <c r="Q86" s="6">
        <f t="shared" si="14"/>
        <v>-5.0555555600000002</v>
      </c>
      <c r="R86" s="39" t="s">
        <v>27</v>
      </c>
      <c r="S86" s="40">
        <f t="shared" si="15"/>
        <v>-1</v>
      </c>
      <c r="T86" s="14" t="s">
        <v>243</v>
      </c>
    </row>
    <row r="87" spans="1:20" ht="21" x14ac:dyDescent="0.25">
      <c r="A87" s="1" t="s">
        <v>145</v>
      </c>
      <c r="B87" s="2" t="s">
        <v>63</v>
      </c>
      <c r="C87" s="1" t="s">
        <v>26</v>
      </c>
      <c r="D87" s="3">
        <f>D88</f>
        <v>248.14</v>
      </c>
      <c r="E87" s="3">
        <f>E88</f>
        <v>248.14</v>
      </c>
      <c r="F87" s="39" t="s">
        <v>27</v>
      </c>
      <c r="G87" s="3">
        <f>G88</f>
        <v>0.14000000000000001</v>
      </c>
      <c r="H87" s="3" t="s">
        <v>27</v>
      </c>
      <c r="I87" s="3">
        <f>I88</f>
        <v>248</v>
      </c>
      <c r="J87" s="39" t="s">
        <v>27</v>
      </c>
      <c r="K87" s="3">
        <f>K88</f>
        <v>2.2349999999999999</v>
      </c>
      <c r="L87" s="39" t="s">
        <v>27</v>
      </c>
      <c r="M87" s="3">
        <f>M88</f>
        <v>1.4155000000000002</v>
      </c>
      <c r="N87" s="39" t="s">
        <v>27</v>
      </c>
      <c r="O87" s="3">
        <f>O88</f>
        <v>246.72449999999998</v>
      </c>
      <c r="P87" s="39" t="s">
        <v>27</v>
      </c>
      <c r="Q87" s="3">
        <f>Q88</f>
        <v>-0.81949999999999967</v>
      </c>
      <c r="R87" s="39" t="s">
        <v>27</v>
      </c>
      <c r="S87" s="15">
        <f>S88</f>
        <v>-0.36666666666666659</v>
      </c>
      <c r="T87" s="14"/>
    </row>
    <row r="88" spans="1:20" ht="90" x14ac:dyDescent="0.25">
      <c r="A88" s="9" t="s">
        <v>146</v>
      </c>
      <c r="B88" s="5" t="s">
        <v>64</v>
      </c>
      <c r="C88" s="9" t="s">
        <v>65</v>
      </c>
      <c r="D88" s="6">
        <v>248.14</v>
      </c>
      <c r="E88" s="6">
        <v>248.14</v>
      </c>
      <c r="F88" s="39" t="s">
        <v>27</v>
      </c>
      <c r="G88" s="6">
        <v>0.14000000000000001</v>
      </c>
      <c r="H88" s="6" t="s">
        <v>27</v>
      </c>
      <c r="I88" s="6">
        <f t="shared" ref="I88" si="17">+D88-G88</f>
        <v>248</v>
      </c>
      <c r="J88" s="39" t="s">
        <v>27</v>
      </c>
      <c r="K88" s="6">
        <v>2.2349999999999999</v>
      </c>
      <c r="L88" s="39" t="s">
        <v>27</v>
      </c>
      <c r="M88" s="6">
        <v>1.4155000000000002</v>
      </c>
      <c r="N88" s="39" t="s">
        <v>27</v>
      </c>
      <c r="O88" s="39">
        <f t="shared" ref="O88" si="18">+D88-M88</f>
        <v>246.72449999999998</v>
      </c>
      <c r="P88" s="39" t="s">
        <v>27</v>
      </c>
      <c r="Q88" s="6">
        <f t="shared" ref="Q88" si="19">+M88-K88</f>
        <v>-0.81949999999999967</v>
      </c>
      <c r="R88" s="39" t="s">
        <v>27</v>
      </c>
      <c r="S88" s="40">
        <f t="shared" ref="S88" si="20">+(M88/K88-1)</f>
        <v>-0.36666666666666659</v>
      </c>
      <c r="T88" s="14" t="s">
        <v>242</v>
      </c>
    </row>
    <row r="89" spans="1:20" s="37" customFormat="1" ht="21" x14ac:dyDescent="0.25">
      <c r="A89" s="1" t="s">
        <v>147</v>
      </c>
      <c r="B89" s="2" t="s">
        <v>66</v>
      </c>
      <c r="C89" s="1" t="s">
        <v>26</v>
      </c>
      <c r="D89" s="3" t="s">
        <v>27</v>
      </c>
      <c r="E89" s="3" t="s">
        <v>27</v>
      </c>
      <c r="F89" s="34" t="s">
        <v>27</v>
      </c>
      <c r="G89" s="3" t="s">
        <v>27</v>
      </c>
      <c r="H89" s="3" t="s">
        <v>27</v>
      </c>
      <c r="I89" s="3" t="s">
        <v>27</v>
      </c>
      <c r="J89" s="34" t="s">
        <v>27</v>
      </c>
      <c r="K89" s="3" t="s">
        <v>27</v>
      </c>
      <c r="L89" s="34" t="s">
        <v>27</v>
      </c>
      <c r="M89" s="3" t="s">
        <v>27</v>
      </c>
      <c r="N89" s="34" t="s">
        <v>27</v>
      </c>
      <c r="O89" s="3" t="s">
        <v>27</v>
      </c>
      <c r="P89" s="34" t="s">
        <v>27</v>
      </c>
      <c r="Q89" s="3" t="s">
        <v>27</v>
      </c>
      <c r="R89" s="34" t="s">
        <v>27</v>
      </c>
      <c r="S89" s="3" t="s">
        <v>27</v>
      </c>
      <c r="T89" s="36"/>
    </row>
    <row r="90" spans="1:20" s="37" customFormat="1" ht="31.5" x14ac:dyDescent="0.25">
      <c r="A90" s="1" t="s">
        <v>148</v>
      </c>
      <c r="B90" s="2" t="s">
        <v>67</v>
      </c>
      <c r="C90" s="1" t="s">
        <v>26</v>
      </c>
      <c r="D90" s="3">
        <f>+SUM(D91:D96)</f>
        <v>2.17</v>
      </c>
      <c r="E90" s="3">
        <f>+SUM(E91:E96)</f>
        <v>2.1692579999999997</v>
      </c>
      <c r="F90" s="34" t="s">
        <v>27</v>
      </c>
      <c r="G90" s="3">
        <f>+SUM(G91:G96)</f>
        <v>0</v>
      </c>
      <c r="H90" s="3" t="s">
        <v>27</v>
      </c>
      <c r="I90" s="3">
        <f>+SUM(I91:I96)</f>
        <v>2.17</v>
      </c>
      <c r="J90" s="34" t="s">
        <v>27</v>
      </c>
      <c r="K90" s="3">
        <f>+SUM(K91:K96)</f>
        <v>2.166458</v>
      </c>
      <c r="L90" s="34" t="s">
        <v>27</v>
      </c>
      <c r="M90" s="3">
        <f>+SUM(M91:M96)</f>
        <v>1.76874233</v>
      </c>
      <c r="N90" s="34" t="s">
        <v>27</v>
      </c>
      <c r="O90" s="34">
        <f>+SUM(O91:O96)</f>
        <v>0.40125766999999979</v>
      </c>
      <c r="P90" s="34" t="s">
        <v>27</v>
      </c>
      <c r="Q90" s="3">
        <f>+SUM(Q91:Q96)</f>
        <v>-0.39771567000000008</v>
      </c>
      <c r="R90" s="34" t="s">
        <v>27</v>
      </c>
      <c r="S90" s="35">
        <f>+SUM(S91:S96)</f>
        <v>3.2663736330262698</v>
      </c>
      <c r="T90" s="36"/>
    </row>
    <row r="91" spans="1:20" ht="33.75" x14ac:dyDescent="0.25">
      <c r="A91" s="13" t="s">
        <v>149</v>
      </c>
      <c r="B91" s="5" t="s">
        <v>151</v>
      </c>
      <c r="C91" s="4" t="s">
        <v>152</v>
      </c>
      <c r="D91" s="6" t="s">
        <v>27</v>
      </c>
      <c r="E91" s="6" t="s">
        <v>27</v>
      </c>
      <c r="F91" s="39" t="s">
        <v>27</v>
      </c>
      <c r="G91" s="6" t="s">
        <v>27</v>
      </c>
      <c r="H91" s="6" t="s">
        <v>27</v>
      </c>
      <c r="I91" s="6" t="s">
        <v>27</v>
      </c>
      <c r="J91" s="39" t="s">
        <v>27</v>
      </c>
      <c r="K91" s="6" t="s">
        <v>27</v>
      </c>
      <c r="L91" s="39" t="s">
        <v>27</v>
      </c>
      <c r="M91" s="6" t="s">
        <v>27</v>
      </c>
      <c r="N91" s="39" t="s">
        <v>27</v>
      </c>
      <c r="O91" s="6" t="s">
        <v>27</v>
      </c>
      <c r="P91" s="39" t="s">
        <v>27</v>
      </c>
      <c r="Q91" s="6" t="s">
        <v>27</v>
      </c>
      <c r="R91" s="39" t="s">
        <v>27</v>
      </c>
      <c r="S91" s="6" t="s">
        <v>27</v>
      </c>
      <c r="T91" s="14"/>
    </row>
    <row r="92" spans="1:20" ht="22.5" x14ac:dyDescent="0.25">
      <c r="A92" s="4" t="s">
        <v>150</v>
      </c>
      <c r="B92" s="5" t="s">
        <v>157</v>
      </c>
      <c r="C92" s="4" t="s">
        <v>158</v>
      </c>
      <c r="D92" s="6" t="s">
        <v>27</v>
      </c>
      <c r="E92" s="6" t="s">
        <v>27</v>
      </c>
      <c r="F92" s="39" t="s">
        <v>27</v>
      </c>
      <c r="G92" s="6" t="s">
        <v>27</v>
      </c>
      <c r="H92" s="6" t="s">
        <v>27</v>
      </c>
      <c r="I92" s="6" t="s">
        <v>27</v>
      </c>
      <c r="J92" s="39" t="s">
        <v>27</v>
      </c>
      <c r="K92" s="6" t="s">
        <v>27</v>
      </c>
      <c r="L92" s="39" t="s">
        <v>27</v>
      </c>
      <c r="M92" s="6" t="s">
        <v>27</v>
      </c>
      <c r="N92" s="39" t="s">
        <v>27</v>
      </c>
      <c r="O92" s="6" t="s">
        <v>27</v>
      </c>
      <c r="P92" s="39" t="s">
        <v>27</v>
      </c>
      <c r="Q92" s="6" t="s">
        <v>27</v>
      </c>
      <c r="R92" s="39" t="s">
        <v>27</v>
      </c>
      <c r="S92" s="6" t="s">
        <v>27</v>
      </c>
      <c r="T92" s="14"/>
    </row>
    <row r="93" spans="1:20" ht="45" x14ac:dyDescent="0.25">
      <c r="A93" s="13" t="s">
        <v>153</v>
      </c>
      <c r="B93" s="5" t="s">
        <v>159</v>
      </c>
      <c r="C93" s="4" t="s">
        <v>160</v>
      </c>
      <c r="D93" s="6" t="s">
        <v>27</v>
      </c>
      <c r="E93" s="6" t="s">
        <v>27</v>
      </c>
      <c r="F93" s="39" t="s">
        <v>27</v>
      </c>
      <c r="G93" s="6" t="s">
        <v>27</v>
      </c>
      <c r="H93" s="6" t="s">
        <v>27</v>
      </c>
      <c r="I93" s="6" t="s">
        <v>27</v>
      </c>
      <c r="J93" s="39" t="s">
        <v>27</v>
      </c>
      <c r="K93" s="6" t="s">
        <v>27</v>
      </c>
      <c r="L93" s="39" t="s">
        <v>27</v>
      </c>
      <c r="M93" s="6" t="s">
        <v>27</v>
      </c>
      <c r="N93" s="39" t="s">
        <v>27</v>
      </c>
      <c r="O93" s="6" t="s">
        <v>27</v>
      </c>
      <c r="P93" s="39" t="s">
        <v>27</v>
      </c>
      <c r="Q93" s="6" t="s">
        <v>27</v>
      </c>
      <c r="R93" s="39" t="s">
        <v>27</v>
      </c>
      <c r="S93" s="6" t="s">
        <v>27</v>
      </c>
      <c r="T93" s="14"/>
    </row>
    <row r="94" spans="1:20" ht="56.25" x14ac:dyDescent="0.25">
      <c r="A94" s="4" t="s">
        <v>154</v>
      </c>
      <c r="B94" s="5" t="s">
        <v>161</v>
      </c>
      <c r="C94" s="4" t="s">
        <v>162</v>
      </c>
      <c r="D94" s="6" t="s">
        <v>27</v>
      </c>
      <c r="E94" s="6" t="s">
        <v>27</v>
      </c>
      <c r="F94" s="39" t="s">
        <v>27</v>
      </c>
      <c r="G94" s="6" t="s">
        <v>27</v>
      </c>
      <c r="H94" s="6" t="s">
        <v>27</v>
      </c>
      <c r="I94" s="6" t="s">
        <v>27</v>
      </c>
      <c r="J94" s="39" t="s">
        <v>27</v>
      </c>
      <c r="K94" s="6" t="s">
        <v>27</v>
      </c>
      <c r="L94" s="39" t="s">
        <v>27</v>
      </c>
      <c r="M94" s="6" t="s">
        <v>27</v>
      </c>
      <c r="N94" s="39" t="s">
        <v>27</v>
      </c>
      <c r="O94" s="6" t="s">
        <v>27</v>
      </c>
      <c r="P94" s="39" t="s">
        <v>27</v>
      </c>
      <c r="Q94" s="6" t="s">
        <v>27</v>
      </c>
      <c r="R94" s="39" t="s">
        <v>27</v>
      </c>
      <c r="S94" s="6" t="s">
        <v>27</v>
      </c>
      <c r="T94" s="14"/>
    </row>
    <row r="95" spans="1:20" ht="33.75" x14ac:dyDescent="0.25">
      <c r="A95" s="4" t="s">
        <v>155</v>
      </c>
      <c r="B95" s="5" t="s">
        <v>188</v>
      </c>
      <c r="C95" s="4" t="s">
        <v>189</v>
      </c>
      <c r="D95" s="6">
        <v>2.0699999999999998</v>
      </c>
      <c r="E95" s="6">
        <v>2.0699999999999998</v>
      </c>
      <c r="F95" s="39" t="s">
        <v>27</v>
      </c>
      <c r="G95" s="6">
        <v>0</v>
      </c>
      <c r="H95" s="6" t="s">
        <v>27</v>
      </c>
      <c r="I95" s="6">
        <f t="shared" ref="I95:I96" si="21">+D95-G95</f>
        <v>2.0699999999999998</v>
      </c>
      <c r="J95" s="39" t="s">
        <v>27</v>
      </c>
      <c r="K95" s="6">
        <v>2.0672000000000001</v>
      </c>
      <c r="L95" s="39" t="s">
        <v>27</v>
      </c>
      <c r="M95" s="6">
        <v>1.3088583300000001</v>
      </c>
      <c r="N95" s="39" t="s">
        <v>27</v>
      </c>
      <c r="O95" s="39">
        <f t="shared" ref="O95" si="22">+D95-M95</f>
        <v>0.76114166999999977</v>
      </c>
      <c r="P95" s="39" t="s">
        <v>27</v>
      </c>
      <c r="Q95" s="6">
        <f t="shared" ref="Q95" si="23">+M95-K95</f>
        <v>-0.75834167000000008</v>
      </c>
      <c r="R95" s="39" t="s">
        <v>27</v>
      </c>
      <c r="S95" s="40">
        <f t="shared" ref="S95" si="24">+(M95/K95-1)</f>
        <v>-0.3668448481037152</v>
      </c>
      <c r="T95" s="14" t="s">
        <v>202</v>
      </c>
    </row>
    <row r="96" spans="1:20" ht="33.75" x14ac:dyDescent="0.25">
      <c r="A96" s="13" t="s">
        <v>156</v>
      </c>
      <c r="B96" s="5" t="s">
        <v>190</v>
      </c>
      <c r="C96" s="4" t="s">
        <v>191</v>
      </c>
      <c r="D96" s="6">
        <v>0.1</v>
      </c>
      <c r="E96" s="6">
        <v>9.9257999999999999E-2</v>
      </c>
      <c r="F96" s="39" t="s">
        <v>27</v>
      </c>
      <c r="G96" s="6">
        <v>0</v>
      </c>
      <c r="H96" s="6" t="s">
        <v>27</v>
      </c>
      <c r="I96" s="6">
        <f t="shared" si="21"/>
        <v>0.1</v>
      </c>
      <c r="J96" s="39" t="s">
        <v>27</v>
      </c>
      <c r="K96" s="6">
        <v>9.9257999999999999E-2</v>
      </c>
      <c r="L96" s="39" t="s">
        <v>27</v>
      </c>
      <c r="M96" s="6">
        <v>0.45988400000000001</v>
      </c>
      <c r="N96" s="39" t="s">
        <v>27</v>
      </c>
      <c r="O96" s="48">
        <f t="shared" ref="O96:O100" si="25">+D96-M96</f>
        <v>-0.35988399999999998</v>
      </c>
      <c r="P96" s="39" t="s">
        <v>27</v>
      </c>
      <c r="Q96" s="6">
        <f t="shared" ref="Q96:Q100" si="26">+M96-K96</f>
        <v>0.360626</v>
      </c>
      <c r="R96" s="39" t="s">
        <v>27</v>
      </c>
      <c r="S96" s="40">
        <f>+(M96/K96-1)</f>
        <v>3.633218481129985</v>
      </c>
      <c r="T96" s="14" t="s">
        <v>241</v>
      </c>
    </row>
    <row r="97" spans="1:20" ht="21" x14ac:dyDescent="0.25">
      <c r="A97" s="1" t="s">
        <v>163</v>
      </c>
      <c r="B97" s="2" t="s">
        <v>69</v>
      </c>
      <c r="C97" s="1" t="s">
        <v>26</v>
      </c>
      <c r="D97" s="3">
        <f>SUM(D98:D100)</f>
        <v>18.875374999999998</v>
      </c>
      <c r="E97" s="3">
        <f>SUM(E98:E100)</f>
        <v>18.875374999999998</v>
      </c>
      <c r="F97" s="49" t="s">
        <v>27</v>
      </c>
      <c r="G97" s="3">
        <f>SUM(G98:G100)</f>
        <v>4.4177261699999999</v>
      </c>
      <c r="H97" s="3" t="s">
        <v>27</v>
      </c>
      <c r="I97" s="3">
        <f>SUM(I98:I100)</f>
        <v>14.45764883</v>
      </c>
      <c r="J97" s="49" t="s">
        <v>27</v>
      </c>
      <c r="K97" s="3">
        <f>SUM(K98:K100)</f>
        <v>6.0723750000000001</v>
      </c>
      <c r="L97" s="49" t="s">
        <v>27</v>
      </c>
      <c r="M97" s="3">
        <f>SUM(M98:M100)</f>
        <v>5.9037158600000001</v>
      </c>
      <c r="N97" s="49" t="s">
        <v>27</v>
      </c>
      <c r="O97" s="3">
        <f>SUM(O98:O100)</f>
        <v>12.97165914</v>
      </c>
      <c r="P97" s="49" t="s">
        <v>27</v>
      </c>
      <c r="Q97" s="3">
        <f>SUM(Q98:Q100)</f>
        <v>-0.16865913999999971</v>
      </c>
      <c r="R97" s="49" t="s">
        <v>27</v>
      </c>
      <c r="S97" s="35">
        <f>+(M97/K97-1)</f>
        <v>-2.7774822865847426E-2</v>
      </c>
      <c r="T97" s="14"/>
    </row>
    <row r="98" spans="1:20" ht="22.5" x14ac:dyDescent="0.25">
      <c r="A98" s="4" t="s">
        <v>164</v>
      </c>
      <c r="B98" s="5" t="s">
        <v>192</v>
      </c>
      <c r="C98" s="4" t="s">
        <v>193</v>
      </c>
      <c r="D98" s="6" t="s">
        <v>27</v>
      </c>
      <c r="E98" s="6" t="s">
        <v>27</v>
      </c>
      <c r="F98" s="50" t="s">
        <v>27</v>
      </c>
      <c r="G98" s="6">
        <v>0</v>
      </c>
      <c r="H98" s="6" t="s">
        <v>27</v>
      </c>
      <c r="I98" s="6" t="s">
        <v>27</v>
      </c>
      <c r="J98" s="50" t="s">
        <v>27</v>
      </c>
      <c r="K98" s="6" t="s">
        <v>27</v>
      </c>
      <c r="L98" s="50" t="s">
        <v>27</v>
      </c>
      <c r="M98" s="6" t="s">
        <v>27</v>
      </c>
      <c r="N98" s="50" t="s">
        <v>27</v>
      </c>
      <c r="O98" s="6" t="s">
        <v>27</v>
      </c>
      <c r="P98" s="50" t="s">
        <v>27</v>
      </c>
      <c r="Q98" s="6" t="s">
        <v>27</v>
      </c>
      <c r="R98" s="50" t="s">
        <v>27</v>
      </c>
      <c r="S98" s="40" t="s">
        <v>27</v>
      </c>
      <c r="T98" s="14"/>
    </row>
    <row r="99" spans="1:20" ht="45" x14ac:dyDescent="0.25">
      <c r="A99" s="4" t="s">
        <v>165</v>
      </c>
      <c r="B99" s="5" t="s">
        <v>194</v>
      </c>
      <c r="C99" s="4" t="s">
        <v>195</v>
      </c>
      <c r="D99" s="6">
        <v>14.84</v>
      </c>
      <c r="E99" s="6">
        <v>14.84</v>
      </c>
      <c r="F99" s="50" t="s">
        <v>27</v>
      </c>
      <c r="G99" s="6">
        <v>2.27</v>
      </c>
      <c r="H99" s="6" t="s">
        <v>27</v>
      </c>
      <c r="I99" s="6">
        <f t="shared" ref="I99:I100" si="27">+D99-G99</f>
        <v>12.57</v>
      </c>
      <c r="J99" s="50" t="s">
        <v>27</v>
      </c>
      <c r="K99" s="6">
        <v>2.0369999999999999</v>
      </c>
      <c r="L99" s="50" t="s">
        <v>27</v>
      </c>
      <c r="M99" s="6">
        <v>0.91919916000000002</v>
      </c>
      <c r="N99" s="50" t="s">
        <v>27</v>
      </c>
      <c r="O99" s="48">
        <f t="shared" si="25"/>
        <v>13.92080084</v>
      </c>
      <c r="P99" s="50" t="s">
        <v>27</v>
      </c>
      <c r="Q99" s="6">
        <f t="shared" si="26"/>
        <v>-1.1178008399999999</v>
      </c>
      <c r="R99" s="50" t="s">
        <v>27</v>
      </c>
      <c r="S99" s="40">
        <f t="shared" ref="S99:S100" si="28">+(M99/K99-1)</f>
        <v>-0.54874857142857136</v>
      </c>
      <c r="T99" s="14" t="s">
        <v>240</v>
      </c>
    </row>
    <row r="100" spans="1:20" ht="33.75" x14ac:dyDescent="0.25">
      <c r="A100" s="4" t="s">
        <v>229</v>
      </c>
      <c r="B100" s="5" t="s">
        <v>230</v>
      </c>
      <c r="C100" s="4" t="s">
        <v>231</v>
      </c>
      <c r="D100" s="6">
        <v>4.0353750000000002</v>
      </c>
      <c r="E100" s="6">
        <v>4.0353750000000002</v>
      </c>
      <c r="F100" s="50" t="s">
        <v>27</v>
      </c>
      <c r="G100" s="6">
        <v>2.1477261699999999</v>
      </c>
      <c r="H100" s="6" t="s">
        <v>27</v>
      </c>
      <c r="I100" s="6">
        <f t="shared" si="27"/>
        <v>1.8876488300000003</v>
      </c>
      <c r="J100" s="50" t="s">
        <v>27</v>
      </c>
      <c r="K100" s="6">
        <v>4.0353750000000002</v>
      </c>
      <c r="L100" s="50" t="s">
        <v>27</v>
      </c>
      <c r="M100" s="6">
        <v>4.9845167000000004</v>
      </c>
      <c r="N100" s="50" t="s">
        <v>27</v>
      </c>
      <c r="O100" s="48">
        <f t="shared" si="25"/>
        <v>-0.9491417000000002</v>
      </c>
      <c r="P100" s="50" t="s">
        <v>27</v>
      </c>
      <c r="Q100" s="6">
        <f t="shared" si="26"/>
        <v>0.9491417000000002</v>
      </c>
      <c r="R100" s="50" t="s">
        <v>27</v>
      </c>
      <c r="S100" s="40">
        <f t="shared" si="28"/>
        <v>0.23520532788154758</v>
      </c>
      <c r="T100" s="14"/>
    </row>
    <row r="101" spans="1:20" s="37" customFormat="1" ht="31.5" x14ac:dyDescent="0.25">
      <c r="A101" s="1" t="s">
        <v>166</v>
      </c>
      <c r="B101" s="2" t="s">
        <v>167</v>
      </c>
      <c r="C101" s="1" t="s">
        <v>26</v>
      </c>
      <c r="D101" s="3">
        <f>SUM(D102:D106)</f>
        <v>9.8521583999999987</v>
      </c>
      <c r="E101" s="3">
        <f>SUM(E102:E106)</f>
        <v>9.8521583999999987</v>
      </c>
      <c r="F101" s="3" t="s">
        <v>27</v>
      </c>
      <c r="G101" s="3">
        <f>SUM(G102:G106)</f>
        <v>3.1955019999999998</v>
      </c>
      <c r="H101" s="3" t="s">
        <v>27</v>
      </c>
      <c r="I101" s="3">
        <f>SUM(I102:I106)</f>
        <v>9.8521583999999987</v>
      </c>
      <c r="J101" s="3" t="s">
        <v>27</v>
      </c>
      <c r="K101" s="3">
        <f>SUM(K102:K106)</f>
        <v>9.8521583999999987</v>
      </c>
      <c r="L101" s="3" t="s">
        <v>27</v>
      </c>
      <c r="M101" s="3">
        <f>SUM(M102:M106)</f>
        <v>4.07914903</v>
      </c>
      <c r="N101" s="3" t="s">
        <v>27</v>
      </c>
      <c r="O101" s="34">
        <f t="shared" ref="O101:O105" si="29">+D101-M101</f>
        <v>5.7730093699999987</v>
      </c>
      <c r="P101" s="3" t="s">
        <v>27</v>
      </c>
      <c r="Q101" s="3">
        <f t="shared" ref="Q101:Q104" si="30">+M101-K101</f>
        <v>-5.7730093699999987</v>
      </c>
      <c r="R101" s="3" t="s">
        <v>27</v>
      </c>
      <c r="S101" s="35">
        <f>+(M101/K101-1)</f>
        <v>-0.5859639213677279</v>
      </c>
      <c r="T101" s="36"/>
    </row>
    <row r="102" spans="1:20" ht="33.75" x14ac:dyDescent="0.25">
      <c r="A102" s="11" t="s">
        <v>168</v>
      </c>
      <c r="B102" s="12" t="s">
        <v>196</v>
      </c>
      <c r="C102" s="11" t="s">
        <v>197</v>
      </c>
      <c r="D102" s="6" t="s">
        <v>27</v>
      </c>
      <c r="E102" s="6" t="s">
        <v>27</v>
      </c>
      <c r="F102" s="6" t="s">
        <v>27</v>
      </c>
      <c r="G102" s="6">
        <v>3.1955019999999998</v>
      </c>
      <c r="H102" s="6" t="s">
        <v>27</v>
      </c>
      <c r="I102" s="6" t="s">
        <v>27</v>
      </c>
      <c r="J102" s="6" t="s">
        <v>27</v>
      </c>
      <c r="K102" s="6" t="s">
        <v>27</v>
      </c>
      <c r="L102" s="6" t="s">
        <v>27</v>
      </c>
      <c r="M102" s="6" t="s">
        <v>27</v>
      </c>
      <c r="N102" s="6" t="s">
        <v>27</v>
      </c>
      <c r="O102" s="6" t="s">
        <v>27</v>
      </c>
      <c r="P102" s="6" t="s">
        <v>27</v>
      </c>
      <c r="Q102" s="6" t="s">
        <v>27</v>
      </c>
      <c r="R102" s="6" t="s">
        <v>27</v>
      </c>
      <c r="S102" s="6" t="s">
        <v>27</v>
      </c>
      <c r="T102" s="14"/>
    </row>
    <row r="103" spans="1:20" ht="56.25" x14ac:dyDescent="0.25">
      <c r="A103" s="11" t="s">
        <v>169</v>
      </c>
      <c r="B103" s="12" t="s">
        <v>232</v>
      </c>
      <c r="C103" s="11" t="s">
        <v>233</v>
      </c>
      <c r="D103" s="6">
        <v>4.3251670000000004</v>
      </c>
      <c r="E103" s="6">
        <v>4.3251670000000004</v>
      </c>
      <c r="F103" s="6" t="s">
        <v>27</v>
      </c>
      <c r="G103" s="6">
        <v>0</v>
      </c>
      <c r="H103" s="6" t="s">
        <v>27</v>
      </c>
      <c r="I103" s="6">
        <f t="shared" ref="I103:I105" si="31">+D103-G103</f>
        <v>4.3251670000000004</v>
      </c>
      <c r="J103" s="6" t="s">
        <v>27</v>
      </c>
      <c r="K103" s="6">
        <v>4.3251670000000004</v>
      </c>
      <c r="L103" s="6" t="s">
        <v>27</v>
      </c>
      <c r="M103" s="6">
        <v>0</v>
      </c>
      <c r="N103" s="6" t="s">
        <v>27</v>
      </c>
      <c r="O103" s="39">
        <f t="shared" si="29"/>
        <v>4.3251670000000004</v>
      </c>
      <c r="P103" s="6" t="s">
        <v>27</v>
      </c>
      <c r="Q103" s="6">
        <f t="shared" si="30"/>
        <v>-4.3251670000000004</v>
      </c>
      <c r="R103" s="6" t="s">
        <v>27</v>
      </c>
      <c r="S103" s="40">
        <f t="shared" ref="S103:S105" si="32">+(M103/K103-1)</f>
        <v>-1</v>
      </c>
      <c r="T103" s="14" t="s">
        <v>239</v>
      </c>
    </row>
    <row r="104" spans="1:20" ht="33.75" x14ac:dyDescent="0.25">
      <c r="A104" s="11" t="s">
        <v>170</v>
      </c>
      <c r="B104" s="12" t="s">
        <v>234</v>
      </c>
      <c r="C104" s="11" t="s">
        <v>235</v>
      </c>
      <c r="D104" s="6">
        <v>1.6469849999999999</v>
      </c>
      <c r="E104" s="6">
        <v>1.6469849999999999</v>
      </c>
      <c r="F104" s="6" t="s">
        <v>27</v>
      </c>
      <c r="G104" s="6">
        <v>0</v>
      </c>
      <c r="H104" s="6" t="s">
        <v>27</v>
      </c>
      <c r="I104" s="6">
        <f t="shared" si="31"/>
        <v>1.6469849999999999</v>
      </c>
      <c r="J104" s="6" t="s">
        <v>27</v>
      </c>
      <c r="K104" s="6">
        <v>1.6469849999999999</v>
      </c>
      <c r="L104" s="6" t="s">
        <v>27</v>
      </c>
      <c r="M104" s="6">
        <v>1.3988363400000003</v>
      </c>
      <c r="N104" s="6" t="s">
        <v>27</v>
      </c>
      <c r="O104" s="39">
        <f t="shared" si="29"/>
        <v>0.24814865999999958</v>
      </c>
      <c r="P104" s="6" t="s">
        <v>27</v>
      </c>
      <c r="Q104" s="6">
        <f t="shared" si="30"/>
        <v>-0.24814865999999958</v>
      </c>
      <c r="R104" s="6" t="s">
        <v>27</v>
      </c>
      <c r="S104" s="40">
        <f t="shared" si="32"/>
        <v>-0.15066843960327481</v>
      </c>
      <c r="T104" s="14" t="s">
        <v>202</v>
      </c>
    </row>
    <row r="105" spans="1:20" ht="90" x14ac:dyDescent="0.25">
      <c r="A105" s="11" t="s">
        <v>236</v>
      </c>
      <c r="B105" s="12" t="s">
        <v>198</v>
      </c>
      <c r="C105" s="11" t="s">
        <v>199</v>
      </c>
      <c r="D105" s="6">
        <v>3.2204063999999999</v>
      </c>
      <c r="E105" s="6">
        <v>3.2204063999999999</v>
      </c>
      <c r="F105" s="6" t="s">
        <v>27</v>
      </c>
      <c r="G105" s="6">
        <v>0</v>
      </c>
      <c r="H105" s="6" t="s">
        <v>27</v>
      </c>
      <c r="I105" s="6">
        <f t="shared" si="31"/>
        <v>3.2204063999999999</v>
      </c>
      <c r="J105" s="6" t="s">
        <v>27</v>
      </c>
      <c r="K105" s="6">
        <v>3.2204063999999999</v>
      </c>
      <c r="L105" s="6" t="s">
        <v>27</v>
      </c>
      <c r="M105" s="6">
        <v>2.0207126899999999</v>
      </c>
      <c r="N105" s="6" t="s">
        <v>27</v>
      </c>
      <c r="O105" s="39">
        <f t="shared" si="29"/>
        <v>1.19969371</v>
      </c>
      <c r="P105" s="6" t="s">
        <v>27</v>
      </c>
      <c r="Q105" s="6">
        <f>+M105-K105</f>
        <v>-1.19969371</v>
      </c>
      <c r="R105" s="6" t="s">
        <v>27</v>
      </c>
      <c r="S105" s="40">
        <f t="shared" si="32"/>
        <v>-0.37252866905245252</v>
      </c>
      <c r="T105" s="14" t="s">
        <v>238</v>
      </c>
    </row>
    <row r="106" spans="1:20" x14ac:dyDescent="0.25">
      <c r="A106" s="11" t="s">
        <v>237</v>
      </c>
      <c r="B106" s="12" t="s">
        <v>200</v>
      </c>
      <c r="C106" s="11" t="s">
        <v>201</v>
      </c>
      <c r="D106" s="6">
        <v>0.65959999999999996</v>
      </c>
      <c r="E106" s="6">
        <v>0.65959999999999996</v>
      </c>
      <c r="F106" s="6" t="s">
        <v>27</v>
      </c>
      <c r="G106" s="6">
        <v>0</v>
      </c>
      <c r="H106" s="6" t="s">
        <v>27</v>
      </c>
      <c r="I106" s="6">
        <f t="shared" ref="I106" si="33">+D106-G106</f>
        <v>0.65959999999999996</v>
      </c>
      <c r="J106" s="6" t="s">
        <v>27</v>
      </c>
      <c r="K106" s="6">
        <v>0.65959999999999996</v>
      </c>
      <c r="L106" s="6" t="s">
        <v>27</v>
      </c>
      <c r="M106" s="6">
        <v>0.65959999999999996</v>
      </c>
      <c r="N106" s="6" t="s">
        <v>27</v>
      </c>
      <c r="O106" s="39">
        <f>+D106-M106</f>
        <v>0</v>
      </c>
      <c r="P106" s="6" t="s">
        <v>27</v>
      </c>
      <c r="Q106" s="6">
        <f>+M106-K106</f>
        <v>0</v>
      </c>
      <c r="R106" s="6" t="s">
        <v>27</v>
      </c>
      <c r="S106" s="40">
        <f>+(M106/K106-1)</f>
        <v>0</v>
      </c>
      <c r="T106" s="14"/>
    </row>
  </sheetData>
  <autoFilter ref="A17:WWA106" xr:uid="{00000000-0009-0000-0000-000000000000}"/>
  <mergeCells count="22">
    <mergeCell ref="I9:J9"/>
    <mergeCell ref="Q2:T2"/>
    <mergeCell ref="A3:T3"/>
    <mergeCell ref="H4:I4"/>
    <mergeCell ref="G6:N6"/>
    <mergeCell ref="G7:N7"/>
    <mergeCell ref="H11:O11"/>
    <mergeCell ref="A14:A16"/>
    <mergeCell ref="B14:B16"/>
    <mergeCell ref="C14:C16"/>
    <mergeCell ref="D14:D16"/>
    <mergeCell ref="E14:E16"/>
    <mergeCell ref="F14:G15"/>
    <mergeCell ref="H14:I15"/>
    <mergeCell ref="J14:M14"/>
    <mergeCell ref="N14:O15"/>
    <mergeCell ref="P14:S14"/>
    <mergeCell ref="T14:T16"/>
    <mergeCell ref="J15:K15"/>
    <mergeCell ref="L15:M15"/>
    <mergeCell ref="P15:Q15"/>
    <mergeCell ref="R15:S15"/>
  </mergeCells>
  <conditionalFormatting sqref="B99">
    <cfRule type="duplicateValues" dxfId="4" priority="2" stopIfTrue="1"/>
  </conditionalFormatting>
  <conditionalFormatting sqref="B64:B66">
    <cfRule type="duplicateValues" dxfId="3" priority="3" stopIfTrue="1"/>
  </conditionalFormatting>
  <conditionalFormatting sqref="B67:B71">
    <cfRule type="duplicateValues" dxfId="2" priority="4" stopIfTrue="1"/>
  </conditionalFormatting>
  <conditionalFormatting sqref="B96:B97">
    <cfRule type="duplicateValues" dxfId="1" priority="5" stopIfTrue="1"/>
  </conditionalFormatting>
  <conditionalFormatting sqref="B100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Максимова Анастасия Валерьевна</cp:lastModifiedBy>
  <dcterms:created xsi:type="dcterms:W3CDTF">2015-06-05T18:19:34Z</dcterms:created>
  <dcterms:modified xsi:type="dcterms:W3CDTF">2024-04-01T02:12:51Z</dcterms:modified>
</cp:coreProperties>
</file>